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.xml" Id="R76ad345cc7b44310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" activeTab="15"/>
  </bookViews>
  <sheets>
    <sheet name="All Tows" sheetId="1" r:id="rId1"/>
    <sheet name="Reefiness Criteria" sheetId="14" r:id="rId2"/>
    <sheet name="MF 34" sheetId="15" r:id="rId3"/>
    <sheet name="MF 36(1)" sheetId="3" r:id="rId4"/>
    <sheet name="MF 36 (2)" sheetId="4" r:id="rId5"/>
    <sheet name="MF 37" sheetId="16" r:id="rId6"/>
    <sheet name="RH 43(1)" sheetId="7" r:id="rId7"/>
    <sheet name="RH 45" sheetId="8" r:id="rId8"/>
    <sheet name="RH 46" sheetId="9" r:id="rId9"/>
    <sheet name="RH 48" sheetId="10" r:id="rId10"/>
    <sheet name="NC T04" sheetId="5" r:id="rId11"/>
    <sheet name="NC T05" sheetId="6" r:id="rId12"/>
    <sheet name="STTR01" sheetId="11" r:id="rId13"/>
    <sheet name="STTR04" sheetId="2" r:id="rId14"/>
    <sheet name="STTR06" sheetId="13" r:id="rId15"/>
    <sheet name="STTR10" sheetId="12" r:id="rId16"/>
  </sheets>
  <calcPr calcId="152511"/>
</workbook>
</file>

<file path=xl/calcChain.xml><?xml version="1.0" encoding="utf-8"?>
<calcChain xmlns="http://schemas.openxmlformats.org/spreadsheetml/2006/main">
  <c r="M52" i="7" l="1"/>
  <c r="P61" i="5" l="1"/>
  <c r="P60" i="5"/>
  <c r="P59" i="5"/>
  <c r="M60" i="5"/>
  <c r="M61" i="5"/>
  <c r="M62" i="5"/>
  <c r="M59" i="5"/>
  <c r="K56" i="5"/>
  <c r="L56" i="5"/>
  <c r="J56" i="5"/>
  <c r="L62" i="5"/>
  <c r="L61" i="5"/>
  <c r="L60" i="5"/>
  <c r="L59" i="5"/>
  <c r="E55" i="5"/>
  <c r="F55" i="5"/>
  <c r="E56" i="5"/>
  <c r="F56" i="5"/>
  <c r="L55" i="5"/>
  <c r="K55" i="5"/>
  <c r="J55" i="5"/>
  <c r="C55" i="5"/>
  <c r="C56" i="5"/>
  <c r="L63" i="5" l="1"/>
  <c r="P29" i="2"/>
  <c r="P3" i="15" l="1"/>
  <c r="P4" i="16"/>
  <c r="P5" i="16"/>
  <c r="P6" i="16"/>
  <c r="P7" i="16"/>
  <c r="P8" i="16"/>
  <c r="P9" i="16"/>
  <c r="P10" i="16"/>
  <c r="P11" i="16"/>
  <c r="P12" i="16"/>
  <c r="P13" i="16"/>
  <c r="P14" i="16"/>
  <c r="P15" i="16"/>
  <c r="P16" i="16"/>
  <c r="P17" i="16"/>
  <c r="P18" i="16"/>
  <c r="P19" i="16"/>
  <c r="P20" i="16"/>
  <c r="P21" i="16"/>
  <c r="P22" i="16"/>
  <c r="P23" i="16"/>
  <c r="P24" i="16"/>
  <c r="P25" i="16"/>
  <c r="P26" i="16"/>
  <c r="P27" i="16"/>
  <c r="P28" i="16"/>
  <c r="P29" i="16"/>
  <c r="P30" i="16"/>
  <c r="P31" i="16"/>
  <c r="P32" i="16"/>
  <c r="P33" i="16"/>
  <c r="P34" i="16"/>
  <c r="P35" i="16"/>
  <c r="P36" i="16"/>
  <c r="P37" i="16"/>
  <c r="P38" i="16"/>
  <c r="P39" i="16"/>
  <c r="P40" i="16"/>
  <c r="P41" i="16"/>
  <c r="P42" i="16"/>
  <c r="P43" i="16"/>
  <c r="P44" i="16"/>
  <c r="P45" i="16"/>
  <c r="P46" i="16"/>
  <c r="P47" i="16"/>
  <c r="P3" i="16"/>
  <c r="L55" i="16"/>
  <c r="P54" i="16"/>
  <c r="L54" i="16"/>
  <c r="P53" i="16"/>
  <c r="L53" i="16"/>
  <c r="P52" i="16"/>
  <c r="L52" i="16"/>
  <c r="L56" i="16" s="1"/>
  <c r="F49" i="16"/>
  <c r="E49" i="16"/>
  <c r="C49" i="16"/>
  <c r="L48" i="16"/>
  <c r="L49" i="16" s="1"/>
  <c r="K48" i="16"/>
  <c r="K49" i="16" s="1"/>
  <c r="J48" i="16"/>
  <c r="J49" i="16" s="1"/>
  <c r="F48" i="16"/>
  <c r="E48" i="16"/>
  <c r="C48" i="16"/>
  <c r="M54" i="16" l="1"/>
  <c r="M53" i="16"/>
  <c r="M55" i="16"/>
  <c r="M52" i="16"/>
  <c r="M56" i="16" s="1"/>
  <c r="P55" i="16"/>
  <c r="Q54" i="16" s="1"/>
  <c r="Q53" i="16" l="1"/>
  <c r="Q52" i="16"/>
  <c r="Q55" i="16" s="1"/>
  <c r="P40" i="15" l="1"/>
  <c r="L40" i="15"/>
  <c r="L44" i="15" s="1"/>
  <c r="K36" i="15"/>
  <c r="K37" i="15" s="1"/>
  <c r="L36" i="15"/>
  <c r="L37" i="15" s="1"/>
  <c r="J36" i="15"/>
  <c r="J37" i="15" s="1"/>
  <c r="E36" i="15"/>
  <c r="F36" i="15"/>
  <c r="G36" i="15"/>
  <c r="E37" i="15"/>
  <c r="F37" i="15"/>
  <c r="G37" i="15"/>
  <c r="D36" i="15"/>
  <c r="D37" i="15"/>
  <c r="C37" i="15"/>
  <c r="C36" i="15"/>
  <c r="P5" i="15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4" i="15"/>
  <c r="M40" i="15" l="1"/>
  <c r="M43" i="15"/>
  <c r="M42" i="15"/>
  <c r="M41" i="15"/>
  <c r="P43" i="15"/>
  <c r="Q42" i="15" s="1"/>
  <c r="M44" i="15" l="1"/>
  <c r="Q41" i="15"/>
  <c r="Q40" i="15"/>
  <c r="Q43" i="15" s="1"/>
  <c r="P28" i="12" l="1"/>
  <c r="P27" i="12"/>
  <c r="P26" i="12"/>
  <c r="P4" i="12"/>
  <c r="P5" i="12"/>
  <c r="P6" i="12"/>
  <c r="P7" i="12"/>
  <c r="P8" i="12"/>
  <c r="P9" i="12"/>
  <c r="P10" i="12"/>
  <c r="P11" i="12"/>
  <c r="P12" i="12"/>
  <c r="P13" i="12"/>
  <c r="P14" i="12"/>
  <c r="P15" i="12"/>
  <c r="P16" i="12"/>
  <c r="P17" i="12"/>
  <c r="P18" i="12"/>
  <c r="P19" i="12"/>
  <c r="P20" i="12"/>
  <c r="P21" i="12"/>
  <c r="P24" i="13"/>
  <c r="P23" i="13"/>
  <c r="P22" i="13"/>
  <c r="P4" i="13"/>
  <c r="P5" i="13"/>
  <c r="P6" i="13"/>
  <c r="P7" i="13"/>
  <c r="P8" i="13"/>
  <c r="P9" i="13"/>
  <c r="P10" i="13"/>
  <c r="P11" i="13"/>
  <c r="P12" i="13"/>
  <c r="P13" i="13"/>
  <c r="P14" i="13"/>
  <c r="P15" i="13"/>
  <c r="P16" i="13"/>
  <c r="P17" i="13"/>
  <c r="P37" i="2"/>
  <c r="P36" i="2"/>
  <c r="P35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30" i="2"/>
  <c r="P28" i="11"/>
  <c r="P27" i="11"/>
  <c r="P26" i="11"/>
  <c r="P4" i="11"/>
  <c r="P5" i="11"/>
  <c r="P6" i="11"/>
  <c r="P7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23" i="5"/>
  <c r="P24" i="5"/>
  <c r="P25" i="5"/>
  <c r="P26" i="5"/>
  <c r="P27" i="5"/>
  <c r="P29" i="5"/>
  <c r="P30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17" i="5"/>
  <c r="P18" i="5"/>
  <c r="P19" i="5"/>
  <c r="P20" i="5"/>
  <c r="P21" i="5"/>
  <c r="P13" i="5"/>
  <c r="P14" i="5"/>
  <c r="P15" i="5"/>
  <c r="P16" i="5"/>
  <c r="P46" i="10"/>
  <c r="P45" i="10"/>
  <c r="P44" i="10"/>
  <c r="P4" i="10"/>
  <c r="P5" i="10"/>
  <c r="P6" i="10"/>
  <c r="P7" i="10"/>
  <c r="P8" i="10"/>
  <c r="P9" i="10"/>
  <c r="P10" i="10"/>
  <c r="P11" i="10"/>
  <c r="P12" i="10"/>
  <c r="P13" i="10"/>
  <c r="P14" i="10"/>
  <c r="P15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57" i="9"/>
  <c r="P56" i="9"/>
  <c r="P55" i="9"/>
  <c r="P39" i="9"/>
  <c r="P40" i="9"/>
  <c r="P41" i="9"/>
  <c r="P42" i="9"/>
  <c r="P43" i="9"/>
  <c r="P44" i="9"/>
  <c r="P45" i="9"/>
  <c r="P46" i="9"/>
  <c r="P47" i="9"/>
  <c r="P48" i="9"/>
  <c r="P49" i="9"/>
  <c r="P50" i="9"/>
  <c r="P38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8" i="9"/>
  <c r="P29" i="9"/>
  <c r="P30" i="9"/>
  <c r="P31" i="9"/>
  <c r="P32" i="9"/>
  <c r="P33" i="9"/>
  <c r="P34" i="9"/>
  <c r="P35" i="9"/>
  <c r="P36" i="9"/>
  <c r="P37" i="9"/>
  <c r="P29" i="12"/>
  <c r="Q26" i="12" s="1"/>
  <c r="P53" i="6"/>
  <c r="P52" i="6"/>
  <c r="P51" i="6"/>
  <c r="P3" i="12"/>
  <c r="P3" i="13"/>
  <c r="P3" i="2"/>
  <c r="P3" i="11"/>
  <c r="P3" i="6"/>
  <c r="P12" i="5"/>
  <c r="P11" i="5"/>
  <c r="P10" i="5"/>
  <c r="P9" i="5"/>
  <c r="P7" i="5"/>
  <c r="P6" i="5"/>
  <c r="P5" i="5"/>
  <c r="P4" i="5"/>
  <c r="P3" i="5"/>
  <c r="P3" i="10"/>
  <c r="P12" i="9"/>
  <c r="P10" i="9"/>
  <c r="P9" i="9"/>
  <c r="P8" i="9"/>
  <c r="P7" i="9"/>
  <c r="P6" i="9"/>
  <c r="P5" i="9"/>
  <c r="P3" i="9"/>
  <c r="P47" i="8"/>
  <c r="P46" i="8"/>
  <c r="P45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8" i="8"/>
  <c r="P7" i="8"/>
  <c r="P6" i="8"/>
  <c r="P5" i="8"/>
  <c r="P4" i="8"/>
  <c r="P3" i="8"/>
  <c r="P50" i="7"/>
  <c r="P49" i="7"/>
  <c r="P48" i="7"/>
  <c r="P43" i="7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3" i="7"/>
  <c r="P66" i="4"/>
  <c r="P65" i="4"/>
  <c r="P64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3" i="4"/>
  <c r="P53" i="3"/>
  <c r="P52" i="3"/>
  <c r="P51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3" i="3"/>
  <c r="L47" i="3"/>
  <c r="L48" i="3" s="1"/>
  <c r="K47" i="3"/>
  <c r="K48" i="3" s="1"/>
  <c r="J47" i="3"/>
  <c r="J48" i="3" s="1"/>
  <c r="F48" i="3"/>
  <c r="E48" i="3"/>
  <c r="F47" i="3"/>
  <c r="E47" i="3"/>
  <c r="D47" i="3"/>
  <c r="D48" i="3"/>
  <c r="P29" i="11" l="1"/>
  <c r="P25" i="13"/>
  <c r="P38" i="2"/>
  <c r="Q35" i="2" s="1"/>
  <c r="P54" i="6"/>
  <c r="P47" i="10"/>
  <c r="P58" i="9"/>
  <c r="Q57" i="9" s="1"/>
  <c r="Q27" i="12"/>
  <c r="Q28" i="12"/>
  <c r="Q23" i="13"/>
  <c r="Q24" i="13"/>
  <c r="Q22" i="13"/>
  <c r="Q25" i="13" s="1"/>
  <c r="Q36" i="2"/>
  <c r="Q27" i="11"/>
  <c r="Q28" i="11"/>
  <c r="Q26" i="11"/>
  <c r="Q52" i="6"/>
  <c r="Q53" i="6"/>
  <c r="Q51" i="6"/>
  <c r="Q54" i="6" s="1"/>
  <c r="P62" i="5"/>
  <c r="Q59" i="5" s="1"/>
  <c r="Q45" i="10"/>
  <c r="Q46" i="10"/>
  <c r="Q44" i="10"/>
  <c r="Q47" i="10" s="1"/>
  <c r="Q56" i="9"/>
  <c r="P48" i="8"/>
  <c r="Q47" i="8"/>
  <c r="Q46" i="8"/>
  <c r="Q45" i="8"/>
  <c r="Q48" i="8" s="1"/>
  <c r="P51" i="7"/>
  <c r="Q49" i="7" s="1"/>
  <c r="Q50" i="7"/>
  <c r="Q48" i="7"/>
  <c r="Q51" i="7" s="1"/>
  <c r="P67" i="4"/>
  <c r="Q65" i="4" s="1"/>
  <c r="L22" i="12"/>
  <c r="L23" i="12" s="1"/>
  <c r="L18" i="13"/>
  <c r="L19" i="13" s="1"/>
  <c r="L31" i="2"/>
  <c r="L32" i="2" s="1"/>
  <c r="L22" i="11"/>
  <c r="L23" i="11" s="1"/>
  <c r="L47" i="6"/>
  <c r="L48" i="6" s="1"/>
  <c r="L40" i="10"/>
  <c r="L41" i="10" s="1"/>
  <c r="L51" i="9"/>
  <c r="L52" i="9" s="1"/>
  <c r="L41" i="8"/>
  <c r="L42" i="8" s="1"/>
  <c r="L44" i="7"/>
  <c r="L45" i="7" s="1"/>
  <c r="L60" i="4"/>
  <c r="L61" i="4" s="1"/>
  <c r="K22" i="12"/>
  <c r="K23" i="12" s="1"/>
  <c r="J22" i="12"/>
  <c r="J23" i="12" s="1"/>
  <c r="L29" i="12"/>
  <c r="L28" i="12"/>
  <c r="L27" i="12"/>
  <c r="L26" i="12"/>
  <c r="K18" i="13"/>
  <c r="K19" i="13" s="1"/>
  <c r="J18" i="13"/>
  <c r="J19" i="13" s="1"/>
  <c r="L25" i="13"/>
  <c r="L24" i="13"/>
  <c r="L23" i="13"/>
  <c r="L22" i="13"/>
  <c r="K31" i="2"/>
  <c r="K32" i="2" s="1"/>
  <c r="J31" i="2"/>
  <c r="J32" i="2" s="1"/>
  <c r="K22" i="11"/>
  <c r="K23" i="11" s="1"/>
  <c r="J22" i="11"/>
  <c r="J23" i="11" s="1"/>
  <c r="L26" i="11"/>
  <c r="L27" i="11"/>
  <c r="L28" i="11"/>
  <c r="L29" i="11"/>
  <c r="K47" i="6"/>
  <c r="K48" i="6" s="1"/>
  <c r="J47" i="6"/>
  <c r="J48" i="6" s="1"/>
  <c r="K40" i="10"/>
  <c r="K41" i="10" s="1"/>
  <c r="J40" i="10"/>
  <c r="J41" i="10" s="1"/>
  <c r="K51" i="9"/>
  <c r="K52" i="9" s="1"/>
  <c r="J51" i="9"/>
  <c r="J52" i="9" s="1"/>
  <c r="K41" i="8"/>
  <c r="K42" i="8" s="1"/>
  <c r="J41" i="8"/>
  <c r="J42" i="8" s="1"/>
  <c r="K44" i="7"/>
  <c r="K45" i="7" s="1"/>
  <c r="K60" i="4"/>
  <c r="K61" i="4" s="1"/>
  <c r="J44" i="7"/>
  <c r="J45" i="7" s="1"/>
  <c r="J60" i="4"/>
  <c r="J61" i="4" s="1"/>
  <c r="L38" i="2"/>
  <c r="L37" i="2"/>
  <c r="L36" i="2"/>
  <c r="L35" i="2"/>
  <c r="L54" i="6"/>
  <c r="L53" i="6"/>
  <c r="L52" i="6"/>
  <c r="L51" i="6"/>
  <c r="L47" i="10"/>
  <c r="L46" i="10"/>
  <c r="L45" i="10"/>
  <c r="L44" i="10"/>
  <c r="L58" i="9"/>
  <c r="L57" i="9"/>
  <c r="L56" i="9"/>
  <c r="L55" i="9"/>
  <c r="L48" i="8"/>
  <c r="L47" i="8"/>
  <c r="L46" i="8"/>
  <c r="L45" i="8"/>
  <c r="L51" i="7"/>
  <c r="L50" i="7"/>
  <c r="L49" i="7"/>
  <c r="L48" i="7"/>
  <c r="L67" i="4"/>
  <c r="L66" i="4"/>
  <c r="L65" i="4"/>
  <c r="L64" i="4"/>
  <c r="L54" i="3"/>
  <c r="L53" i="3"/>
  <c r="L52" i="3"/>
  <c r="L51" i="3"/>
  <c r="Q37" i="2" l="1"/>
  <c r="L48" i="10"/>
  <c r="Q55" i="9"/>
  <c r="Q38" i="2"/>
  <c r="Q29" i="12"/>
  <c r="Q29" i="11"/>
  <c r="Q58" i="9"/>
  <c r="Q61" i="5"/>
  <c r="Q60" i="5"/>
  <c r="Q66" i="4"/>
  <c r="Q64" i="4"/>
  <c r="L55" i="3"/>
  <c r="M54" i="3" s="1"/>
  <c r="P54" i="3"/>
  <c r="Q53" i="3" s="1"/>
  <c r="L30" i="12"/>
  <c r="M28" i="12" s="1"/>
  <c r="L26" i="13"/>
  <c r="M23" i="13" s="1"/>
  <c r="L30" i="11"/>
  <c r="M28" i="11" s="1"/>
  <c r="L39" i="2"/>
  <c r="M36" i="2" s="1"/>
  <c r="L55" i="6"/>
  <c r="M52" i="6" s="1"/>
  <c r="M45" i="10"/>
  <c r="M46" i="10"/>
  <c r="M47" i="10"/>
  <c r="M44" i="10"/>
  <c r="M48" i="10" s="1"/>
  <c r="L59" i="9"/>
  <c r="M57" i="9" s="1"/>
  <c r="L49" i="8"/>
  <c r="M46" i="8" s="1"/>
  <c r="L52" i="7"/>
  <c r="M49" i="7" s="1"/>
  <c r="L68" i="4"/>
  <c r="M67" i="4" s="1"/>
  <c r="C23" i="12"/>
  <c r="C22" i="12"/>
  <c r="E22" i="12"/>
  <c r="F22" i="12"/>
  <c r="E23" i="12"/>
  <c r="F23" i="12"/>
  <c r="E18" i="13"/>
  <c r="F18" i="13"/>
  <c r="E19" i="13"/>
  <c r="F19" i="13"/>
  <c r="C19" i="13"/>
  <c r="C18" i="13"/>
  <c r="E31" i="2"/>
  <c r="F31" i="2"/>
  <c r="E32" i="2"/>
  <c r="F32" i="2"/>
  <c r="C32" i="2"/>
  <c r="C31" i="2"/>
  <c r="Q62" i="5" l="1"/>
  <c r="Q67" i="4"/>
  <c r="M27" i="12"/>
  <c r="M26" i="12"/>
  <c r="M30" i="12" s="1"/>
  <c r="M29" i="12"/>
  <c r="M22" i="13"/>
  <c r="M26" i="13" s="1"/>
  <c r="M24" i="13"/>
  <c r="M25" i="13"/>
  <c r="M52" i="3"/>
  <c r="M51" i="3"/>
  <c r="M53" i="3"/>
  <c r="M35" i="2"/>
  <c r="M38" i="2"/>
  <c r="Q51" i="3"/>
  <c r="Q52" i="3"/>
  <c r="M37" i="2"/>
  <c r="M27" i="11"/>
  <c r="M26" i="11"/>
  <c r="M29" i="11"/>
  <c r="M53" i="6"/>
  <c r="M51" i="6"/>
  <c r="M54" i="6"/>
  <c r="M56" i="9"/>
  <c r="M55" i="9"/>
  <c r="M58" i="9"/>
  <c r="M48" i="7"/>
  <c r="M51" i="7"/>
  <c r="M50" i="7"/>
  <c r="M65" i="4"/>
  <c r="M66" i="4"/>
  <c r="M64" i="4"/>
  <c r="M45" i="8"/>
  <c r="M48" i="8"/>
  <c r="M47" i="8"/>
  <c r="E22" i="11"/>
  <c r="F22" i="11"/>
  <c r="E23" i="11"/>
  <c r="F23" i="11"/>
  <c r="C23" i="11"/>
  <c r="C22" i="11"/>
  <c r="E47" i="6"/>
  <c r="F47" i="6"/>
  <c r="E48" i="6"/>
  <c r="F48" i="6"/>
  <c r="C48" i="6"/>
  <c r="C47" i="6"/>
  <c r="M68" i="4" l="1"/>
  <c r="M49" i="8"/>
  <c r="M59" i="9"/>
  <c r="M55" i="3"/>
  <c r="M30" i="11"/>
  <c r="M39" i="2"/>
  <c r="M55" i="6"/>
  <c r="Q54" i="3"/>
  <c r="M63" i="5"/>
  <c r="D40" i="10"/>
  <c r="E40" i="10"/>
  <c r="F40" i="10"/>
  <c r="D41" i="10"/>
  <c r="E41" i="10"/>
  <c r="F41" i="10"/>
  <c r="C41" i="10"/>
  <c r="C40" i="10"/>
  <c r="E51" i="9"/>
  <c r="E52" i="9" s="1"/>
  <c r="F51" i="9"/>
  <c r="F52" i="9"/>
  <c r="C51" i="9"/>
  <c r="C52" i="9" s="1"/>
  <c r="E41" i="8"/>
  <c r="F41" i="8"/>
  <c r="E42" i="8"/>
  <c r="F42" i="8"/>
  <c r="C42" i="8"/>
  <c r="C41" i="8"/>
  <c r="D44" i="7"/>
  <c r="E44" i="7"/>
  <c r="F44" i="7"/>
  <c r="D45" i="7"/>
  <c r="E45" i="7"/>
  <c r="F45" i="7"/>
  <c r="C45" i="7"/>
  <c r="C44" i="7"/>
  <c r="E60" i="4" l="1"/>
  <c r="E61" i="4"/>
  <c r="F60" i="4"/>
  <c r="F61" i="4"/>
  <c r="C61" i="4"/>
  <c r="C60" i="4"/>
  <c r="C48" i="3" l="1"/>
  <c r="C47" i="3"/>
</calcChain>
</file>

<file path=xl/sharedStrings.xml><?xml version="1.0" encoding="utf-8"?>
<sst xmlns="http://schemas.openxmlformats.org/spreadsheetml/2006/main" count="4266" uniqueCount="143">
  <si>
    <t>36 (1)</t>
  </si>
  <si>
    <t>36 (2)</t>
  </si>
  <si>
    <t>Site</t>
  </si>
  <si>
    <t xml:space="preserve">Tow </t>
  </si>
  <si>
    <t xml:space="preserve">Presence </t>
  </si>
  <si>
    <t>&gt;10 cm</t>
  </si>
  <si>
    <t>Not a Reef</t>
  </si>
  <si>
    <t>T04</t>
  </si>
  <si>
    <t>T05</t>
  </si>
  <si>
    <t>5 to 10</t>
  </si>
  <si>
    <t>43 (1)</t>
  </si>
  <si>
    <t>&gt;10</t>
  </si>
  <si>
    <t>STTR01</t>
  </si>
  <si>
    <t>STTR04</t>
  </si>
  <si>
    <t>STTR06</t>
  </si>
  <si>
    <t>STTR10</t>
  </si>
  <si>
    <t>2 to 5</t>
  </si>
  <si>
    <t>Pres/abs</t>
  </si>
  <si>
    <t>*</t>
  </si>
  <si>
    <t>36i</t>
  </si>
  <si>
    <t>36ii</t>
  </si>
  <si>
    <t>15a</t>
  </si>
  <si>
    <t>15b</t>
  </si>
  <si>
    <t>&lt;2</t>
  </si>
  <si>
    <t>Average</t>
  </si>
  <si>
    <t>Maximum</t>
  </si>
  <si>
    <t>Segment Start</t>
  </si>
  <si>
    <t>Segment Number</t>
  </si>
  <si>
    <t>% Cover</t>
  </si>
  <si>
    <t>Elevation</t>
  </si>
  <si>
    <t>Mean Cat*</t>
  </si>
  <si>
    <t>Max Cat</t>
  </si>
  <si>
    <t>High</t>
  </si>
  <si>
    <t>Medium</t>
  </si>
  <si>
    <t>Low</t>
  </si>
  <si>
    <t>Biotope</t>
  </si>
  <si>
    <t>SS.SCS.CSC</t>
  </si>
  <si>
    <t>SS.SCS.CCS</t>
  </si>
  <si>
    <t>Mean Height**</t>
  </si>
  <si>
    <t>Yes</t>
  </si>
  <si>
    <t>No</t>
  </si>
  <si>
    <t>6 to 10</t>
  </si>
  <si>
    <t>7 to 10</t>
  </si>
  <si>
    <t xml:space="preserve"> SS.SCS.CCS</t>
  </si>
  <si>
    <t>Cat</t>
  </si>
  <si>
    <t>Max</t>
  </si>
  <si>
    <t>SS.SSa.CFiSa</t>
  </si>
  <si>
    <t>SS.SBR.PoR.SspiMx</t>
  </si>
  <si>
    <t xml:space="preserve"> Max Cat</t>
  </si>
  <si>
    <t xml:space="preserve">5 to 10 </t>
  </si>
  <si>
    <t xml:space="preserve"> Cat</t>
  </si>
  <si>
    <t>SS.SMx.CMx</t>
  </si>
  <si>
    <t xml:space="preserve">Average </t>
  </si>
  <si>
    <t xml:space="preserve">Max </t>
  </si>
  <si>
    <t>Gubbay Reefiness</t>
  </si>
  <si>
    <t>OSPAR Reef Definition</t>
  </si>
  <si>
    <t>Mixed (30%)</t>
  </si>
  <si>
    <t>Rock (50%)</t>
  </si>
  <si>
    <t>Gubbay</t>
  </si>
  <si>
    <t>Reef Structure Matrix</t>
  </si>
  <si>
    <t>Elevation (cm)</t>
  </si>
  <si>
    <t>Not  a Reef</t>
  </si>
  <si>
    <t>&lt;10%</t>
  </si>
  <si>
    <t>10-20%</t>
  </si>
  <si>
    <t>20-30%</t>
  </si>
  <si>
    <t>&gt;30%</t>
  </si>
  <si>
    <t>&gt;30% cover on mixed sediments</t>
  </si>
  <si>
    <t xml:space="preserve">&gt;50% cover on rock </t>
  </si>
  <si>
    <t xml:space="preserve">Consolidation </t>
  </si>
  <si>
    <t>CR.MCR.Csab.Sspi</t>
  </si>
  <si>
    <t xml:space="preserve">Hendrick (modified) </t>
  </si>
  <si>
    <t xml:space="preserve">Total </t>
  </si>
  <si>
    <t>n</t>
  </si>
  <si>
    <t xml:space="preserve">% </t>
  </si>
  <si>
    <t xml:space="preserve">n </t>
  </si>
  <si>
    <t>%</t>
  </si>
  <si>
    <t>Reef</t>
  </si>
  <si>
    <t>OSPAR Reefiness</t>
  </si>
  <si>
    <t xml:space="preserve">OSPAR  </t>
  </si>
  <si>
    <t>Average Height</t>
  </si>
  <si>
    <t>0-12.5</t>
  </si>
  <si>
    <t>12.6-17.5</t>
  </si>
  <si>
    <r>
      <rPr>
        <sz val="10"/>
        <color theme="1"/>
        <rFont val="Calibri"/>
        <family val="2"/>
      </rPr>
      <t>≥</t>
    </r>
    <r>
      <rPr>
        <sz val="10"/>
        <color theme="1"/>
        <rFont val="Arial Narrow"/>
        <family val="2"/>
      </rPr>
      <t>17.6</t>
    </r>
  </si>
  <si>
    <t>Average height (cm)</t>
  </si>
  <si>
    <t xml:space="preserve">% Cover </t>
  </si>
  <si>
    <t>0-37.5</t>
  </si>
  <si>
    <t>37.6-52.5</t>
  </si>
  <si>
    <t>≥52.6</t>
  </si>
  <si>
    <t>Avg</t>
  </si>
  <si>
    <t>Hendrick (% Tow)</t>
  </si>
  <si>
    <t>Hendrick</t>
  </si>
  <si>
    <t>Low (0)</t>
  </si>
  <si>
    <t>Medium (50)</t>
  </si>
  <si>
    <t>High (100)</t>
  </si>
  <si>
    <t>Other biotopes</t>
  </si>
  <si>
    <t xml:space="preserve">Low </t>
  </si>
  <si>
    <t xml:space="preserve">Medium </t>
  </si>
  <si>
    <t xml:space="preserve">High </t>
  </si>
  <si>
    <t>0-25</t>
  </si>
  <si>
    <t>26-75</t>
  </si>
  <si>
    <r>
      <rPr>
        <sz val="10"/>
        <color theme="1"/>
        <rFont val="Calibri"/>
        <family val="2"/>
      </rPr>
      <t>≥</t>
    </r>
    <r>
      <rPr>
        <sz val="10"/>
        <color theme="1"/>
        <rFont val="Arial Narrow"/>
        <family val="2"/>
      </rPr>
      <t>76</t>
    </r>
  </si>
  <si>
    <t xml:space="preserve">Avg Hendrick Score </t>
  </si>
  <si>
    <t>SS.SBR.PoR.SspiMx  / SS.SCS.CCS</t>
  </si>
  <si>
    <t>SS.SBR.PoR.SspiMx / SS.SCS.CCS</t>
  </si>
  <si>
    <t>SS.SCS.CSC / CR.MCR.EcCr.UrtScr</t>
  </si>
  <si>
    <t>CR.MCR.EcCr.UrtScr  / SS.SCS.CSC</t>
  </si>
  <si>
    <t>SS.SCS..CSC / CR.MCR.EcCr.UrtScr</t>
  </si>
  <si>
    <t>CR.MCR.CSab.Sspi / CR.MCR.EcCr.UrtScr</t>
  </si>
  <si>
    <t>CR.MCR.CSab.Sspi</t>
  </si>
  <si>
    <t>SS.SCS.CSC / CR.MCR.CSab.Sspi</t>
  </si>
  <si>
    <t>SS.SCS.CSC / CR.MCR.CSab.Sspi / CR.MCR.EcCr.UrtScr</t>
  </si>
  <si>
    <t>CR.MCR.CSab.Sspi / CR.MCR.EcCr.UrtScr / SS.SCS.CSC</t>
  </si>
  <si>
    <t>SS.SCS.CSC /CR.MCR.CSab.Sspi / CR.MCR.EcCr.UrtScr</t>
  </si>
  <si>
    <t>CR.MCR.CSab.Sspi.ByB</t>
  </si>
  <si>
    <t>SS.SBR.PoR.SspiMx / SS.SMx.CMx</t>
  </si>
  <si>
    <t>SS.SBR.PoR.SspiMx / CR.MCR.EcCr.UrtScr</t>
  </si>
  <si>
    <t>CR.CR.MCR.CSab.Sspi / CR.MCR.EcCr.UrtScr</t>
  </si>
  <si>
    <t>CR.MCR.CSab.Sspi / SMx.CMx</t>
  </si>
  <si>
    <t>CR.MCR.CSab.Sspi / SS.Ssa.CFiSa</t>
  </si>
  <si>
    <t>SS.SSa.CFiSa / CR.MCR.CSab.Sspi</t>
  </si>
  <si>
    <t>CR.MCR / SS.SSa.CFiSa</t>
  </si>
  <si>
    <t>CR.MCR.CSab.Sspi / SS.SSa.CFiSa</t>
  </si>
  <si>
    <t>SS.Ssa.CFiSa / CR.MCR.CSab.Sspi</t>
  </si>
  <si>
    <t>SS.SMx.CMx.FluHyd</t>
  </si>
  <si>
    <t>SS.SSa.CFiSa / SS.SBR.PoR.SspiMx</t>
  </si>
  <si>
    <t>SS.SSa.CFiSa / SS.SBR.PoR.SspiMx / 
CR.MCR</t>
  </si>
  <si>
    <t>SS.SCS.CCS.PomB</t>
  </si>
  <si>
    <t>CR.MCR.CSab.Sspi.ByB / SS.SCS.CCS.PomB</t>
  </si>
  <si>
    <t>CR.MCR.EcCr.FaAlCr.Bri</t>
  </si>
  <si>
    <t>CR.MCR.EcCr.AdigVt / SS.SCS.CCS</t>
  </si>
  <si>
    <t>CR.MCR.EcCr.FaAlCr.Bri / SS.SCS.CCS</t>
  </si>
  <si>
    <t>CR.MCR.CSab.Sspi / SS.SCS.CCS</t>
  </si>
  <si>
    <t>CR.MCR.EcCr.AdigVt / CR.MCR.CSab.Sspi / SS.SCS.CCS</t>
  </si>
  <si>
    <t>SS.SMx.CMx.FluHyd / SS.SCS.CCS.PomB</t>
  </si>
  <si>
    <t xml:space="preserve"> 2 to 5</t>
  </si>
  <si>
    <t>Collins 2010</t>
  </si>
  <si>
    <t>JNCC (Gubbay 2007) as modified by Collins (2010)</t>
  </si>
  <si>
    <t>Southern Trench</t>
  </si>
  <si>
    <t xml:space="preserve"> Fraserburgh</t>
  </si>
  <si>
    <t>Rattray Head</t>
  </si>
  <si>
    <t xml:space="preserve">NorthConnect </t>
  </si>
  <si>
    <t>Gubbay (Collins 2010)</t>
  </si>
  <si>
    <t>Gubbay (Collins 2010, % Tow)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</si>
</sst>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</font>
    <font>
      <sz val="1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/>
    </xf>
    <xf numFmtId="21" fontId="1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/>
    <xf numFmtId="0" fontId="1" fillId="0" borderId="0" xfId="0" applyFont="1" applyFill="1"/>
    <xf numFmtId="0" fontId="1" fillId="3" borderId="0" xfId="0" applyFont="1" applyFill="1"/>
    <xf numFmtId="0" fontId="1" fillId="2" borderId="0" xfId="0" applyFont="1" applyFill="1"/>
    <xf numFmtId="0" fontId="1" fillId="5" borderId="0" xfId="0" applyFont="1" applyFill="1"/>
    <xf numFmtId="0" fontId="0" fillId="0" borderId="0" xfId="0" applyAlignment="1">
      <alignment wrapText="1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21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21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21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3" fillId="0" borderId="1" xfId="0" applyFont="1" applyBorder="1" applyAlignment="1"/>
    <xf numFmtId="164" fontId="1" fillId="0" borderId="0" xfId="0" applyNumberFormat="1" applyFont="1" applyAlignment="1">
      <alignment horizontal="center"/>
    </xf>
    <xf numFmtId="21" fontId="1" fillId="0" borderId="0" xfId="0" applyNumberFormat="1" applyFont="1" applyFill="1"/>
    <xf numFmtId="21" fontId="1" fillId="0" borderId="0" xfId="0" applyNumberFormat="1" applyFont="1" applyFill="1" applyAlignment="1">
      <alignment horizontal="center"/>
    </xf>
    <xf numFmtId="0" fontId="2" fillId="0" borderId="0" xfId="0" applyFont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21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horizontal="center" vertical="center"/>
    </xf>
    <xf numFmtId="21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1" fontId="1" fillId="0" borderId="3" xfId="0" applyNumberFormat="1" applyFont="1" applyBorder="1" applyAlignment="1">
      <alignment horizontal="left" vertical="center"/>
    </xf>
    <xf numFmtId="21" fontId="1" fillId="0" borderId="2" xfId="0" applyNumberFormat="1" applyFont="1" applyBorder="1" applyAlignment="1">
      <alignment horizontal="left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left" vertical="center"/>
    </xf>
    <xf numFmtId="1" fontId="1" fillId="0" borderId="2" xfId="0" applyNumberFormat="1" applyFont="1" applyBorder="1" applyAlignment="1">
      <alignment horizontal="left" vertical="center"/>
    </xf>
    <xf numFmtId="0" fontId="1" fillId="5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" fontId="1" fillId="0" borderId="3" xfId="0" applyNumberFormat="1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/>
    <xf numFmtId="0" fontId="4" fillId="0" borderId="8" xfId="0" applyFont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" fillId="0" borderId="13" xfId="0" applyFont="1" applyBorder="1"/>
    <xf numFmtId="0" fontId="1" fillId="0" borderId="14" xfId="0" applyFont="1" applyBorder="1"/>
    <xf numFmtId="0" fontId="2" fillId="0" borderId="13" xfId="0" applyFont="1" applyBorder="1"/>
    <xf numFmtId="0" fontId="2" fillId="0" borderId="15" xfId="0" applyFont="1" applyBorder="1"/>
    <xf numFmtId="0" fontId="2" fillId="2" borderId="17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/>
    <xf numFmtId="0" fontId="1" fillId="3" borderId="7" xfId="0" applyFont="1" applyFill="1" applyBorder="1" applyAlignment="1">
      <alignment vertical="center"/>
    </xf>
    <xf numFmtId="0" fontId="1" fillId="0" borderId="8" xfId="0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0" fontId="1" fillId="2" borderId="7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20" xfId="0" applyFont="1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" fontId="1" fillId="5" borderId="0" xfId="0" applyNumberFormat="1" applyFont="1" applyFill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vertical="center"/>
    </xf>
    <xf numFmtId="1" fontId="1" fillId="2" borderId="0" xfId="0" applyNumberFormat="1" applyFont="1" applyFill="1" applyAlignment="1">
      <alignment horizontal="center" vertical="center"/>
    </xf>
    <xf numFmtId="1" fontId="1" fillId="5" borderId="0" xfId="0" applyNumberFormat="1" applyFont="1" applyFill="1" applyAlignment="1">
      <alignment horizontal="center" vertical="center"/>
    </xf>
    <xf numFmtId="1" fontId="1" fillId="4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vertical="center"/>
    </xf>
    <xf numFmtId="1" fontId="1" fillId="0" borderId="2" xfId="0" applyNumberFormat="1" applyFont="1" applyBorder="1" applyAlignment="1">
      <alignment vertical="center"/>
    </xf>
    <xf numFmtId="1" fontId="2" fillId="0" borderId="5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21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5" borderId="7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1" fontId="1" fillId="9" borderId="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2" fontId="2" fillId="0" borderId="3" xfId="0" applyNumberFormat="1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2" fillId="0" borderId="3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8.xml" Id="rId8" /><Relationship Type="http://schemas.openxmlformats.org/officeDocument/2006/relationships/worksheet" Target="worksheets/sheet13.xml" Id="rId13" /><Relationship Type="http://schemas.openxmlformats.org/officeDocument/2006/relationships/styles" Target="styles.xml" Id="rId18" /><Relationship Type="http://schemas.openxmlformats.org/officeDocument/2006/relationships/worksheet" Target="worksheets/sheet3.xml" Id="rId3" /><Relationship Type="http://schemas.openxmlformats.org/officeDocument/2006/relationships/worksheet" Target="worksheets/sheet7.xml" Id="rId7" /><Relationship Type="http://schemas.openxmlformats.org/officeDocument/2006/relationships/worksheet" Target="worksheets/sheet12.xml" Id="rId12" /><Relationship Type="http://schemas.openxmlformats.org/officeDocument/2006/relationships/theme" Target="theme/theme1.xml" Id="rId17" /><Relationship Type="http://schemas.openxmlformats.org/officeDocument/2006/relationships/worksheet" Target="worksheets/sheet2.xml" Id="rId2" /><Relationship Type="http://schemas.openxmlformats.org/officeDocument/2006/relationships/worksheet" Target="worksheets/sheet16.xml" Id="rId16" /><Relationship Type="http://schemas.openxmlformats.org/officeDocument/2006/relationships/calcChain" Target="calcChain.xml" Id="rId20" /><Relationship Type="http://schemas.openxmlformats.org/officeDocument/2006/relationships/worksheet" Target="worksheets/sheet1.xml" Id="rId1" /><Relationship Type="http://schemas.openxmlformats.org/officeDocument/2006/relationships/worksheet" Target="worksheets/sheet6.xml" Id="rId6" /><Relationship Type="http://schemas.openxmlformats.org/officeDocument/2006/relationships/worksheet" Target="worksheets/sheet11.xml" Id="rId11" /><Relationship Type="http://schemas.openxmlformats.org/officeDocument/2006/relationships/worksheet" Target="worksheets/sheet5.xml" Id="rId5" /><Relationship Type="http://schemas.openxmlformats.org/officeDocument/2006/relationships/worksheet" Target="worksheets/sheet15.xml" Id="rId15" /><Relationship Type="http://schemas.openxmlformats.org/officeDocument/2006/relationships/worksheet" Target="worksheets/sheet10.xml" Id="rId10" /><Relationship Type="http://schemas.openxmlformats.org/officeDocument/2006/relationships/sharedStrings" Target="sharedStrings.xml" Id="rId19" /><Relationship Type="http://schemas.openxmlformats.org/officeDocument/2006/relationships/worksheet" Target="worksheets/sheet4.xml" Id="rId4" /><Relationship Type="http://schemas.openxmlformats.org/officeDocument/2006/relationships/worksheet" Target="worksheets/sheet9.xml" Id="rId9" /><Relationship Type="http://schemas.openxmlformats.org/officeDocument/2006/relationships/worksheet" Target="worksheets/sheet14.xml" Id="rId14" /><Relationship Type="http://schemas.openxmlformats.org/officeDocument/2006/relationships/customXml" Target="/customXML/item2.xml" Id="R739fd600e361449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13" workbookViewId="0">
      <selection activeCell="P26" sqref="P26"/>
    </sheetView>
  </sheetViews>
  <sheetFormatPr defaultRowHeight="16.5" x14ac:dyDescent="0.3"/>
  <cols>
    <col min="1" max="1" width="13.42578125" style="4" customWidth="1"/>
    <col min="2" max="2" width="10.140625" style="82" customWidth="1"/>
    <col min="3" max="3" width="9.140625" style="3" customWidth="1"/>
    <col min="4" max="4" width="10.85546875" style="3" customWidth="1"/>
    <col min="5" max="5" width="8" style="3" customWidth="1"/>
    <col min="6" max="6" width="11.28515625" style="3" customWidth="1"/>
    <col min="7" max="7" width="8.5703125" style="3" customWidth="1"/>
    <col min="8" max="10" width="10.5703125" style="3" customWidth="1"/>
    <col min="11" max="11" width="14.140625" style="3" customWidth="1"/>
    <col min="12" max="12" width="12.7109375" style="4" customWidth="1"/>
    <col min="13" max="13" width="14.140625" style="1" customWidth="1"/>
    <col min="14" max="14" width="12.28515625" style="1" customWidth="1"/>
    <col min="15" max="17" width="11" style="1" customWidth="1"/>
    <col min="18" max="16384" width="9.140625" style="1"/>
  </cols>
  <sheetData>
    <row r="1" spans="1:17" ht="17.25" thickBot="1" x14ac:dyDescent="0.35">
      <c r="A1" s="232" t="s">
        <v>2</v>
      </c>
      <c r="B1" s="234" t="s">
        <v>3</v>
      </c>
      <c r="C1" s="235" t="s">
        <v>4</v>
      </c>
      <c r="D1" s="231" t="s">
        <v>28</v>
      </c>
      <c r="E1" s="231"/>
      <c r="F1" s="231" t="s">
        <v>29</v>
      </c>
      <c r="G1" s="231"/>
      <c r="H1" s="231" t="s">
        <v>142</v>
      </c>
      <c r="I1" s="231"/>
      <c r="J1" s="231"/>
      <c r="K1" s="231"/>
      <c r="L1" s="238" t="s">
        <v>77</v>
      </c>
      <c r="M1" s="238"/>
      <c r="N1" s="238"/>
      <c r="O1" s="237" t="s">
        <v>89</v>
      </c>
      <c r="P1" s="237"/>
      <c r="Q1" s="237"/>
    </row>
    <row r="2" spans="1:17" ht="17.25" thickBot="1" x14ac:dyDescent="0.35">
      <c r="A2" s="233"/>
      <c r="B2" s="234"/>
      <c r="C2" s="235"/>
      <c r="D2" s="81" t="s">
        <v>52</v>
      </c>
      <c r="E2" s="81" t="s">
        <v>53</v>
      </c>
      <c r="F2" s="81" t="s">
        <v>52</v>
      </c>
      <c r="G2" s="81" t="s">
        <v>53</v>
      </c>
      <c r="H2" s="161" t="s">
        <v>6</v>
      </c>
      <c r="I2" s="162" t="s">
        <v>34</v>
      </c>
      <c r="J2" s="163" t="s">
        <v>33</v>
      </c>
      <c r="K2" s="164" t="s">
        <v>32</v>
      </c>
      <c r="L2" s="159">
        <v>0.3</v>
      </c>
      <c r="M2" s="159">
        <v>0.5</v>
      </c>
      <c r="N2" s="81" t="s">
        <v>76</v>
      </c>
      <c r="O2" s="162" t="s">
        <v>34</v>
      </c>
      <c r="P2" s="163" t="s">
        <v>33</v>
      </c>
      <c r="Q2" s="164" t="s">
        <v>32</v>
      </c>
    </row>
    <row r="3" spans="1:17" x14ac:dyDescent="0.3">
      <c r="A3" s="236" t="s">
        <v>138</v>
      </c>
      <c r="B3" s="82">
        <v>34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100</v>
      </c>
      <c r="I3" s="3">
        <v>0</v>
      </c>
      <c r="J3" s="3">
        <v>0</v>
      </c>
      <c r="K3" s="3">
        <v>0</v>
      </c>
      <c r="L3" s="59">
        <v>0</v>
      </c>
      <c r="M3" s="59">
        <v>0</v>
      </c>
      <c r="N3" s="59">
        <v>0</v>
      </c>
      <c r="O3" s="59">
        <v>100</v>
      </c>
      <c r="P3" s="59">
        <v>0</v>
      </c>
      <c r="Q3" s="59">
        <v>0</v>
      </c>
    </row>
    <row r="4" spans="1:17" x14ac:dyDescent="0.3">
      <c r="A4" s="236"/>
      <c r="B4" s="82" t="s">
        <v>0</v>
      </c>
      <c r="C4" s="3">
        <v>1</v>
      </c>
      <c r="D4" s="3">
        <v>11</v>
      </c>
      <c r="E4" s="3">
        <v>61</v>
      </c>
      <c r="F4" s="3">
        <v>5</v>
      </c>
      <c r="G4" s="3" t="s">
        <v>5</v>
      </c>
      <c r="H4" s="59">
        <v>62.790697674418603</v>
      </c>
      <c r="I4" s="59">
        <v>25.581395348837212</v>
      </c>
      <c r="J4" s="59">
        <v>6.9767441860465116</v>
      </c>
      <c r="K4" s="59">
        <v>4.6511627906976747</v>
      </c>
      <c r="L4" s="61">
        <v>7</v>
      </c>
      <c r="M4" s="61">
        <v>4</v>
      </c>
      <c r="N4" s="59">
        <v>4</v>
      </c>
      <c r="O4" s="123">
        <v>93.181818181818173</v>
      </c>
      <c r="P4" s="123">
        <v>6.8181818181818175</v>
      </c>
      <c r="Q4" s="123">
        <v>0</v>
      </c>
    </row>
    <row r="5" spans="1:17" x14ac:dyDescent="0.3">
      <c r="A5" s="236"/>
      <c r="B5" s="82" t="s">
        <v>1</v>
      </c>
      <c r="C5" s="3">
        <v>1</v>
      </c>
      <c r="D5" s="3">
        <v>10</v>
      </c>
      <c r="E5" s="3">
        <v>66</v>
      </c>
      <c r="F5" s="3">
        <v>7</v>
      </c>
      <c r="G5" s="3" t="s">
        <v>5</v>
      </c>
      <c r="H5" s="59">
        <v>68.421052631578945</v>
      </c>
      <c r="I5" s="59">
        <v>21.052631578947366</v>
      </c>
      <c r="J5" s="59">
        <v>3.5087719298245612</v>
      </c>
      <c r="K5" s="59">
        <v>7.0175438596491224</v>
      </c>
      <c r="L5" s="61">
        <v>7.1</v>
      </c>
      <c r="M5" s="61">
        <v>3.6</v>
      </c>
      <c r="N5" s="59">
        <v>3.6</v>
      </c>
      <c r="O5" s="59">
        <v>87.719298245614027</v>
      </c>
      <c r="P5" s="59">
        <v>8.7719298245614024</v>
      </c>
      <c r="Q5" s="59">
        <v>3.5087719298245612</v>
      </c>
    </row>
    <row r="6" spans="1:17" ht="17.25" thickBot="1" x14ac:dyDescent="0.35">
      <c r="A6" s="236"/>
      <c r="B6" s="82">
        <v>37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100</v>
      </c>
      <c r="I6" s="3">
        <v>0</v>
      </c>
      <c r="J6" s="3">
        <v>0</v>
      </c>
      <c r="K6" s="3">
        <v>0</v>
      </c>
      <c r="L6" s="61">
        <v>0</v>
      </c>
      <c r="M6" s="61">
        <v>0</v>
      </c>
      <c r="N6" s="59">
        <v>0</v>
      </c>
      <c r="O6" s="59">
        <v>100</v>
      </c>
      <c r="P6" s="59">
        <v>0</v>
      </c>
      <c r="Q6" s="59">
        <v>0</v>
      </c>
    </row>
    <row r="7" spans="1:17" x14ac:dyDescent="0.3">
      <c r="A7" s="228" t="s">
        <v>139</v>
      </c>
      <c r="B7" s="35" t="s">
        <v>10</v>
      </c>
      <c r="C7" s="10">
        <v>1</v>
      </c>
      <c r="D7" s="10">
        <v>78</v>
      </c>
      <c r="E7" s="10">
        <v>90</v>
      </c>
      <c r="F7" s="10">
        <v>5.2</v>
      </c>
      <c r="G7" s="10" t="s">
        <v>9</v>
      </c>
      <c r="H7" s="10">
        <v>0</v>
      </c>
      <c r="I7" s="10">
        <v>58</v>
      </c>
      <c r="J7" s="10">
        <v>43</v>
      </c>
      <c r="K7" s="10">
        <v>0</v>
      </c>
      <c r="L7" s="63">
        <v>100</v>
      </c>
      <c r="M7" s="63">
        <v>100</v>
      </c>
      <c r="N7" s="125">
        <v>100</v>
      </c>
      <c r="O7" s="125">
        <v>0</v>
      </c>
      <c r="P7" s="125">
        <v>100</v>
      </c>
      <c r="Q7" s="125">
        <v>0</v>
      </c>
    </row>
    <row r="8" spans="1:17" x14ac:dyDescent="0.3">
      <c r="A8" s="229"/>
      <c r="B8" s="83">
        <v>45</v>
      </c>
      <c r="C8" s="80">
        <v>1</v>
      </c>
      <c r="D8" s="80">
        <v>74</v>
      </c>
      <c r="E8" s="80">
        <v>90</v>
      </c>
      <c r="F8" s="80">
        <v>4.9000000000000004</v>
      </c>
      <c r="G8" s="80" t="s">
        <v>9</v>
      </c>
      <c r="H8" s="123">
        <v>8.5714285714285712</v>
      </c>
      <c r="I8" s="123">
        <v>48.571428571428569</v>
      </c>
      <c r="J8" s="123">
        <v>42.857142857142854</v>
      </c>
      <c r="K8" s="123">
        <v>0</v>
      </c>
      <c r="L8" s="70">
        <v>91.891891891891902</v>
      </c>
      <c r="M8" s="70">
        <v>89.189189189189193</v>
      </c>
      <c r="N8" s="123">
        <v>89.2</v>
      </c>
      <c r="O8" s="123">
        <v>10.810810810810811</v>
      </c>
      <c r="P8" s="123">
        <v>89.189189189189193</v>
      </c>
      <c r="Q8" s="123">
        <v>0</v>
      </c>
    </row>
    <row r="9" spans="1:17" x14ac:dyDescent="0.3">
      <c r="A9" s="229"/>
      <c r="B9" s="83">
        <v>46</v>
      </c>
      <c r="C9" s="80">
        <v>1</v>
      </c>
      <c r="D9" s="80">
        <v>5</v>
      </c>
      <c r="E9" s="80">
        <v>65</v>
      </c>
      <c r="F9" s="80">
        <v>1.8</v>
      </c>
      <c r="G9" s="80" t="s">
        <v>11</v>
      </c>
      <c r="H9" s="123">
        <v>89.583333333333343</v>
      </c>
      <c r="I9" s="123">
        <v>0</v>
      </c>
      <c r="J9" s="123">
        <v>2.083333333333333</v>
      </c>
      <c r="K9" s="123">
        <v>8.3333333333333321</v>
      </c>
      <c r="L9" s="70">
        <v>8.3000000000000007</v>
      </c>
      <c r="M9" s="70">
        <v>6.3</v>
      </c>
      <c r="N9" s="123">
        <v>8.3000000000000007</v>
      </c>
      <c r="O9" s="123">
        <v>88.888888888888886</v>
      </c>
      <c r="P9" s="123">
        <v>8.8888888888888893</v>
      </c>
      <c r="Q9" s="123">
        <v>2.2222222222222223</v>
      </c>
    </row>
    <row r="10" spans="1:17" ht="17.25" thickBot="1" x14ac:dyDescent="0.35">
      <c r="A10" s="230"/>
      <c r="B10" s="39">
        <v>48</v>
      </c>
      <c r="C10" s="9">
        <v>1</v>
      </c>
      <c r="D10" s="9">
        <v>2</v>
      </c>
      <c r="E10" s="9">
        <v>30</v>
      </c>
      <c r="F10" s="9">
        <v>0.6</v>
      </c>
      <c r="G10" s="9" t="s">
        <v>9</v>
      </c>
      <c r="H10" s="124">
        <v>91.666666666666657</v>
      </c>
      <c r="I10" s="124">
        <v>0</v>
      </c>
      <c r="J10" s="124">
        <v>8.3333333333333321</v>
      </c>
      <c r="K10" s="124">
        <v>0</v>
      </c>
      <c r="L10" s="64">
        <v>3</v>
      </c>
      <c r="M10" s="64">
        <v>0</v>
      </c>
      <c r="N10" s="124">
        <v>3</v>
      </c>
      <c r="O10" s="124">
        <v>100</v>
      </c>
      <c r="P10" s="124">
        <v>0</v>
      </c>
      <c r="Q10" s="124">
        <v>0</v>
      </c>
    </row>
    <row r="11" spans="1:17" x14ac:dyDescent="0.3">
      <c r="A11" s="236" t="s">
        <v>140</v>
      </c>
      <c r="B11" s="82" t="s">
        <v>7</v>
      </c>
      <c r="C11" s="8">
        <v>1</v>
      </c>
      <c r="D11" s="8">
        <v>10</v>
      </c>
      <c r="E11" s="8">
        <v>45</v>
      </c>
      <c r="F11" s="8">
        <v>3</v>
      </c>
      <c r="G11" s="8" t="s">
        <v>9</v>
      </c>
      <c r="H11" s="227">
        <v>57.499999999999993</v>
      </c>
      <c r="I11" s="227">
        <v>32.5</v>
      </c>
      <c r="J11" s="227">
        <v>10</v>
      </c>
      <c r="K11" s="227">
        <v>0</v>
      </c>
      <c r="L11" s="79">
        <v>5</v>
      </c>
      <c r="M11" s="79">
        <v>0</v>
      </c>
      <c r="N11" s="227">
        <v>3</v>
      </c>
      <c r="O11" s="227">
        <v>65.957446808510639</v>
      </c>
      <c r="P11" s="227">
        <v>34.042553191489361</v>
      </c>
      <c r="Q11" s="227">
        <v>0</v>
      </c>
    </row>
    <row r="12" spans="1:17" ht="17.25" thickBot="1" x14ac:dyDescent="0.35">
      <c r="A12" s="236"/>
      <c r="B12" s="82" t="s">
        <v>8</v>
      </c>
      <c r="C12" s="3">
        <v>1</v>
      </c>
      <c r="D12" s="3">
        <v>17</v>
      </c>
      <c r="E12" s="3">
        <v>50</v>
      </c>
      <c r="F12" s="3">
        <v>9.5</v>
      </c>
      <c r="G12" s="3" t="s">
        <v>5</v>
      </c>
      <c r="H12" s="59">
        <v>53.488372093023251</v>
      </c>
      <c r="I12" s="59">
        <v>20.930232558139537</v>
      </c>
      <c r="J12" s="59">
        <v>18.604651162790699</v>
      </c>
      <c r="K12" s="59">
        <v>6.9767441860465116</v>
      </c>
      <c r="L12" s="61">
        <v>17.399999999999999</v>
      </c>
      <c r="M12" s="61">
        <v>0</v>
      </c>
      <c r="N12" s="59">
        <v>0</v>
      </c>
      <c r="O12" s="59">
        <v>91.666666666666657</v>
      </c>
      <c r="P12" s="59">
        <v>8.3333333333333321</v>
      </c>
      <c r="Q12" s="59">
        <v>0</v>
      </c>
    </row>
    <row r="13" spans="1:17" x14ac:dyDescent="0.3">
      <c r="A13" s="228" t="s">
        <v>137</v>
      </c>
      <c r="B13" s="35" t="s">
        <v>12</v>
      </c>
      <c r="C13" s="10">
        <v>1</v>
      </c>
      <c r="D13" s="10">
        <v>75</v>
      </c>
      <c r="E13" s="10">
        <v>87</v>
      </c>
      <c r="F13" s="10">
        <v>6.4</v>
      </c>
      <c r="G13" s="10" t="s">
        <v>11</v>
      </c>
      <c r="H13" s="10">
        <v>0</v>
      </c>
      <c r="I13" s="125">
        <v>26.315789473684209</v>
      </c>
      <c r="J13" s="125">
        <v>73.68421052631578</v>
      </c>
      <c r="K13" s="10">
        <v>0</v>
      </c>
      <c r="L13" s="63">
        <v>100</v>
      </c>
      <c r="M13" s="63">
        <v>100</v>
      </c>
      <c r="N13" s="125">
        <v>100</v>
      </c>
      <c r="O13" s="125">
        <v>0</v>
      </c>
      <c r="P13" s="125">
        <v>100</v>
      </c>
      <c r="Q13" s="125">
        <v>0</v>
      </c>
    </row>
    <row r="14" spans="1:17" x14ac:dyDescent="0.3">
      <c r="A14" s="229"/>
      <c r="B14" s="83" t="s">
        <v>13</v>
      </c>
      <c r="C14" s="80">
        <v>1</v>
      </c>
      <c r="D14" s="80">
        <v>31</v>
      </c>
      <c r="E14" s="80">
        <v>43</v>
      </c>
      <c r="F14" s="80">
        <v>2.9</v>
      </c>
      <c r="G14" s="80" t="s">
        <v>9</v>
      </c>
      <c r="H14" s="123">
        <v>18</v>
      </c>
      <c r="I14" s="123">
        <v>79</v>
      </c>
      <c r="J14" s="123">
        <v>3.7037037037037033</v>
      </c>
      <c r="K14" s="123">
        <v>0</v>
      </c>
      <c r="L14" s="70">
        <v>58</v>
      </c>
      <c r="M14" s="70">
        <v>0</v>
      </c>
      <c r="N14" s="123">
        <v>57.7</v>
      </c>
      <c r="O14" s="123">
        <v>0</v>
      </c>
      <c r="P14" s="123">
        <v>100</v>
      </c>
      <c r="Q14" s="123">
        <v>0</v>
      </c>
    </row>
    <row r="15" spans="1:17" x14ac:dyDescent="0.3">
      <c r="A15" s="229"/>
      <c r="B15" s="83" t="s">
        <v>14</v>
      </c>
      <c r="C15" s="80">
        <v>1</v>
      </c>
      <c r="D15" s="80">
        <v>2</v>
      </c>
      <c r="E15" s="80">
        <v>5</v>
      </c>
      <c r="F15" s="80">
        <v>4.4000000000000004</v>
      </c>
      <c r="G15" s="80" t="s">
        <v>9</v>
      </c>
      <c r="H15" s="80">
        <v>100</v>
      </c>
      <c r="I15" s="80">
        <v>0</v>
      </c>
      <c r="J15" s="80">
        <v>0</v>
      </c>
      <c r="K15" s="80">
        <v>0</v>
      </c>
      <c r="L15" s="70">
        <v>0</v>
      </c>
      <c r="M15" s="70">
        <v>0</v>
      </c>
      <c r="N15" s="123">
        <v>0</v>
      </c>
      <c r="O15" s="123">
        <v>100</v>
      </c>
      <c r="P15" s="123">
        <v>0</v>
      </c>
      <c r="Q15" s="123">
        <v>0</v>
      </c>
    </row>
    <row r="16" spans="1:17" ht="17.25" thickBot="1" x14ac:dyDescent="0.35">
      <c r="A16" s="230"/>
      <c r="B16" s="39" t="s">
        <v>15</v>
      </c>
      <c r="C16" s="9">
        <v>1</v>
      </c>
      <c r="D16" s="9">
        <v>5</v>
      </c>
      <c r="E16" s="9">
        <v>7</v>
      </c>
      <c r="F16" s="9">
        <v>2.6</v>
      </c>
      <c r="G16" s="9" t="s">
        <v>16</v>
      </c>
      <c r="H16" s="9">
        <v>100</v>
      </c>
      <c r="I16" s="9">
        <v>0</v>
      </c>
      <c r="J16" s="9">
        <v>0</v>
      </c>
      <c r="K16" s="9">
        <v>0</v>
      </c>
      <c r="L16" s="64">
        <v>0</v>
      </c>
      <c r="M16" s="64">
        <v>0</v>
      </c>
      <c r="N16" s="124">
        <v>0</v>
      </c>
      <c r="O16" s="124">
        <v>100</v>
      </c>
      <c r="P16" s="124">
        <v>0</v>
      </c>
      <c r="Q16" s="124">
        <v>0</v>
      </c>
    </row>
    <row r="18" spans="1:11" ht="17.25" thickBot="1" x14ac:dyDescent="0.35"/>
    <row r="19" spans="1:11" ht="17.25" thickBot="1" x14ac:dyDescent="0.35">
      <c r="A19" s="232" t="s">
        <v>2</v>
      </c>
      <c r="B19" s="234" t="s">
        <v>3</v>
      </c>
      <c r="C19" s="235" t="s">
        <v>4</v>
      </c>
      <c r="D19" s="231" t="s">
        <v>141</v>
      </c>
      <c r="E19" s="231"/>
      <c r="F19" s="231"/>
      <c r="G19" s="231"/>
      <c r="H19" s="113" t="s">
        <v>78</v>
      </c>
      <c r="I19" s="237" t="s">
        <v>90</v>
      </c>
      <c r="J19" s="237"/>
      <c r="K19" s="237"/>
    </row>
    <row r="20" spans="1:11" s="21" customFormat="1" ht="17.25" thickBot="1" x14ac:dyDescent="0.3">
      <c r="A20" s="233"/>
      <c r="B20" s="234"/>
      <c r="C20" s="235"/>
      <c r="D20" s="161" t="s">
        <v>6</v>
      </c>
      <c r="E20" s="162" t="s">
        <v>34</v>
      </c>
      <c r="F20" s="163" t="s">
        <v>33</v>
      </c>
      <c r="G20" s="164" t="s">
        <v>32</v>
      </c>
      <c r="H20" s="160" t="s">
        <v>76</v>
      </c>
      <c r="I20" s="162" t="s">
        <v>34</v>
      </c>
      <c r="J20" s="163" t="s">
        <v>33</v>
      </c>
      <c r="K20" s="164" t="s">
        <v>32</v>
      </c>
    </row>
    <row r="21" spans="1:11" x14ac:dyDescent="0.3">
      <c r="A21" s="236" t="s">
        <v>138</v>
      </c>
      <c r="B21" s="82">
        <v>34</v>
      </c>
      <c r="C21" s="3">
        <v>0</v>
      </c>
      <c r="D21" s="3">
        <v>100</v>
      </c>
      <c r="E21" s="3">
        <v>0</v>
      </c>
      <c r="F21" s="3">
        <v>0</v>
      </c>
      <c r="G21" s="3">
        <v>0</v>
      </c>
      <c r="H21" s="59">
        <v>0</v>
      </c>
      <c r="I21" s="59">
        <v>100</v>
      </c>
      <c r="J21" s="59">
        <v>0</v>
      </c>
      <c r="K21" s="59">
        <v>0</v>
      </c>
    </row>
    <row r="22" spans="1:11" x14ac:dyDescent="0.3">
      <c r="A22" s="236"/>
      <c r="B22" s="82" t="s">
        <v>0</v>
      </c>
      <c r="C22" s="3">
        <v>1</v>
      </c>
      <c r="D22" s="59">
        <v>62.790697674418603</v>
      </c>
      <c r="E22" s="59">
        <v>25.581395348837212</v>
      </c>
      <c r="F22" s="59">
        <v>6.9767441860465116</v>
      </c>
      <c r="G22" s="59">
        <v>4.6511627906976747</v>
      </c>
      <c r="H22" s="59">
        <v>4</v>
      </c>
      <c r="I22" s="59">
        <v>93.181818181818173</v>
      </c>
      <c r="J22" s="59">
        <v>6.8181818181818175</v>
      </c>
      <c r="K22" s="59">
        <v>0</v>
      </c>
    </row>
    <row r="23" spans="1:11" x14ac:dyDescent="0.3">
      <c r="A23" s="236"/>
      <c r="B23" s="82" t="s">
        <v>1</v>
      </c>
      <c r="C23" s="3">
        <v>1</v>
      </c>
      <c r="D23" s="59">
        <v>68.421052631578945</v>
      </c>
      <c r="E23" s="59">
        <v>21.052631578947366</v>
      </c>
      <c r="F23" s="59">
        <v>3.5087719298245612</v>
      </c>
      <c r="G23" s="59">
        <v>7.0175438596491224</v>
      </c>
      <c r="H23" s="59">
        <v>3.6</v>
      </c>
      <c r="I23" s="59">
        <v>87.719298245614027</v>
      </c>
      <c r="J23" s="59">
        <v>8.7719298245614024</v>
      </c>
      <c r="K23" s="59">
        <v>3.5087719298245612</v>
      </c>
    </row>
    <row r="24" spans="1:11" ht="17.25" thickBot="1" x14ac:dyDescent="0.35">
      <c r="A24" s="236"/>
      <c r="B24" s="82">
        <v>37</v>
      </c>
      <c r="C24" s="3">
        <v>0</v>
      </c>
      <c r="D24" s="3">
        <v>100</v>
      </c>
      <c r="E24" s="3">
        <v>0</v>
      </c>
      <c r="F24" s="3">
        <v>0</v>
      </c>
      <c r="G24" s="3">
        <v>0</v>
      </c>
      <c r="H24" s="59">
        <v>0</v>
      </c>
      <c r="I24" s="59">
        <v>100</v>
      </c>
      <c r="J24" s="59">
        <v>0</v>
      </c>
      <c r="K24" s="59">
        <v>0</v>
      </c>
    </row>
    <row r="25" spans="1:11" x14ac:dyDescent="0.3">
      <c r="A25" s="228" t="s">
        <v>139</v>
      </c>
      <c r="B25" s="114" t="s">
        <v>10</v>
      </c>
      <c r="C25" s="10">
        <v>1</v>
      </c>
      <c r="D25" s="10">
        <v>0</v>
      </c>
      <c r="E25" s="10">
        <v>58</v>
      </c>
      <c r="F25" s="10">
        <v>43</v>
      </c>
      <c r="G25" s="10">
        <v>0</v>
      </c>
      <c r="H25" s="125">
        <v>100</v>
      </c>
      <c r="I25" s="125">
        <v>0</v>
      </c>
      <c r="J25" s="125">
        <v>100</v>
      </c>
      <c r="K25" s="125">
        <v>0</v>
      </c>
    </row>
    <row r="26" spans="1:11" x14ac:dyDescent="0.3">
      <c r="A26" s="229"/>
      <c r="B26" s="83">
        <v>45</v>
      </c>
      <c r="C26" s="80">
        <v>1</v>
      </c>
      <c r="D26" s="123">
        <v>8.5714285714285712</v>
      </c>
      <c r="E26" s="123">
        <v>48.571428571428569</v>
      </c>
      <c r="F26" s="123">
        <v>42.857142857142854</v>
      </c>
      <c r="G26" s="123">
        <v>0</v>
      </c>
      <c r="H26" s="123">
        <v>89.2</v>
      </c>
      <c r="I26" s="123">
        <v>10.810810810810811</v>
      </c>
      <c r="J26" s="123">
        <v>89.189189189189193</v>
      </c>
      <c r="K26" s="123">
        <v>0</v>
      </c>
    </row>
    <row r="27" spans="1:11" x14ac:dyDescent="0.3">
      <c r="A27" s="229"/>
      <c r="B27" s="83">
        <v>46</v>
      </c>
      <c r="C27" s="80">
        <v>1</v>
      </c>
      <c r="D27" s="123">
        <v>89.583333333333343</v>
      </c>
      <c r="E27" s="123">
        <v>0</v>
      </c>
      <c r="F27" s="123">
        <v>2.083333333333333</v>
      </c>
      <c r="G27" s="123">
        <v>8.3333333333333321</v>
      </c>
      <c r="H27" s="123">
        <v>8.3000000000000007</v>
      </c>
      <c r="I27" s="123">
        <v>88.888888888888886</v>
      </c>
      <c r="J27" s="123">
        <v>8.8888888888888893</v>
      </c>
      <c r="K27" s="123">
        <v>2.2222222222222223</v>
      </c>
    </row>
    <row r="28" spans="1:11" ht="17.25" thickBot="1" x14ac:dyDescent="0.35">
      <c r="A28" s="230"/>
      <c r="B28" s="115">
        <v>48</v>
      </c>
      <c r="C28" s="9">
        <v>1</v>
      </c>
      <c r="D28" s="124">
        <v>91.666666666666657</v>
      </c>
      <c r="E28" s="124">
        <v>0</v>
      </c>
      <c r="F28" s="124">
        <v>8.3333333333333321</v>
      </c>
      <c r="G28" s="124">
        <v>0</v>
      </c>
      <c r="H28" s="124">
        <v>3</v>
      </c>
      <c r="I28" s="124">
        <v>100</v>
      </c>
      <c r="J28" s="124">
        <v>0</v>
      </c>
      <c r="K28" s="124">
        <v>0</v>
      </c>
    </row>
    <row r="29" spans="1:11" x14ac:dyDescent="0.3">
      <c r="A29" s="236" t="s">
        <v>140</v>
      </c>
      <c r="B29" s="82" t="s">
        <v>7</v>
      </c>
      <c r="C29" s="3">
        <v>1</v>
      </c>
      <c r="D29" s="59">
        <v>57.499999999999993</v>
      </c>
      <c r="E29" s="59">
        <v>32.5</v>
      </c>
      <c r="F29" s="59">
        <v>10</v>
      </c>
      <c r="G29" s="59">
        <v>0</v>
      </c>
      <c r="H29" s="59">
        <v>3</v>
      </c>
      <c r="I29" s="59">
        <v>65.957446808510639</v>
      </c>
      <c r="J29" s="59">
        <v>34.042553191489361</v>
      </c>
      <c r="K29" s="59">
        <v>0</v>
      </c>
    </row>
    <row r="30" spans="1:11" ht="17.25" thickBot="1" x14ac:dyDescent="0.35">
      <c r="A30" s="236"/>
      <c r="B30" s="82" t="s">
        <v>8</v>
      </c>
      <c r="C30" s="3">
        <v>1</v>
      </c>
      <c r="D30" s="59">
        <v>53.488372093023251</v>
      </c>
      <c r="E30" s="59">
        <v>20.930232558139537</v>
      </c>
      <c r="F30" s="59">
        <v>18.604651162790699</v>
      </c>
      <c r="G30" s="59">
        <v>6.9767441860465116</v>
      </c>
      <c r="H30" s="59">
        <v>0</v>
      </c>
      <c r="I30" s="59">
        <v>91.666666666666657</v>
      </c>
      <c r="J30" s="59">
        <v>8.3333333333333321</v>
      </c>
      <c r="K30" s="59">
        <v>0</v>
      </c>
    </row>
    <row r="31" spans="1:11" x14ac:dyDescent="0.3">
      <c r="A31" s="228" t="s">
        <v>137</v>
      </c>
      <c r="B31" s="114" t="s">
        <v>12</v>
      </c>
      <c r="C31" s="10">
        <v>1</v>
      </c>
      <c r="D31" s="10">
        <v>0</v>
      </c>
      <c r="E31" s="125">
        <v>26.315789473684209</v>
      </c>
      <c r="F31" s="125">
        <v>73.68421052631578</v>
      </c>
      <c r="G31" s="10">
        <v>0</v>
      </c>
      <c r="H31" s="125">
        <v>100</v>
      </c>
      <c r="I31" s="125">
        <v>0</v>
      </c>
      <c r="J31" s="125">
        <v>100</v>
      </c>
      <c r="K31" s="125">
        <v>0</v>
      </c>
    </row>
    <row r="32" spans="1:11" x14ac:dyDescent="0.3">
      <c r="A32" s="229"/>
      <c r="B32" s="83" t="s">
        <v>13</v>
      </c>
      <c r="C32" s="80">
        <v>1</v>
      </c>
      <c r="D32" s="123">
        <v>18</v>
      </c>
      <c r="E32" s="123">
        <v>79</v>
      </c>
      <c r="F32" s="123">
        <v>3.7037037037037033</v>
      </c>
      <c r="G32" s="123">
        <v>0</v>
      </c>
      <c r="H32" s="123">
        <v>57.7</v>
      </c>
      <c r="I32" s="123">
        <v>0</v>
      </c>
      <c r="J32" s="123">
        <v>100</v>
      </c>
      <c r="K32" s="123">
        <v>0</v>
      </c>
    </row>
    <row r="33" spans="1:11" x14ac:dyDescent="0.3">
      <c r="A33" s="229"/>
      <c r="B33" s="83" t="s">
        <v>14</v>
      </c>
      <c r="C33" s="80">
        <v>1</v>
      </c>
      <c r="D33" s="80">
        <v>100</v>
      </c>
      <c r="E33" s="80">
        <v>0</v>
      </c>
      <c r="F33" s="80">
        <v>0</v>
      </c>
      <c r="G33" s="80">
        <v>0</v>
      </c>
      <c r="H33" s="123">
        <v>0</v>
      </c>
      <c r="I33" s="123">
        <v>100</v>
      </c>
      <c r="J33" s="123">
        <v>0</v>
      </c>
      <c r="K33" s="123">
        <v>0</v>
      </c>
    </row>
    <row r="34" spans="1:11" ht="17.25" thickBot="1" x14ac:dyDescent="0.35">
      <c r="A34" s="230"/>
      <c r="B34" s="115" t="s">
        <v>15</v>
      </c>
      <c r="C34" s="9">
        <v>1</v>
      </c>
      <c r="D34" s="9">
        <v>100</v>
      </c>
      <c r="E34" s="9">
        <v>0</v>
      </c>
      <c r="F34" s="9">
        <v>0</v>
      </c>
      <c r="G34" s="9">
        <v>0</v>
      </c>
      <c r="H34" s="124">
        <v>0</v>
      </c>
      <c r="I34" s="124">
        <v>100</v>
      </c>
      <c r="J34" s="124">
        <v>0</v>
      </c>
      <c r="K34" s="124">
        <v>0</v>
      </c>
    </row>
  </sheetData>
  <mergeCells count="21">
    <mergeCell ref="O1:Q1"/>
    <mergeCell ref="A13:A16"/>
    <mergeCell ref="I19:K19"/>
    <mergeCell ref="B1:B2"/>
    <mergeCell ref="C1:C2"/>
    <mergeCell ref="D1:E1"/>
    <mergeCell ref="F1:G1"/>
    <mergeCell ref="A1:A2"/>
    <mergeCell ref="H1:K1"/>
    <mergeCell ref="L1:N1"/>
    <mergeCell ref="A3:A6"/>
    <mergeCell ref="A11:A12"/>
    <mergeCell ref="A7:A10"/>
    <mergeCell ref="A31:A34"/>
    <mergeCell ref="D19:G19"/>
    <mergeCell ref="A19:A20"/>
    <mergeCell ref="B19:B20"/>
    <mergeCell ref="C19:C20"/>
    <mergeCell ref="A25:A28"/>
    <mergeCell ref="A29:A30"/>
    <mergeCell ref="A21:A24"/>
  </mergeCell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8"/>
  <sheetViews>
    <sheetView workbookViewId="0">
      <selection activeCell="I2" sqref="I2"/>
    </sheetView>
  </sheetViews>
  <sheetFormatPr defaultRowHeight="16.5" x14ac:dyDescent="0.3"/>
  <cols>
    <col min="1" max="1" width="13.140625" style="3" bestFit="1" customWidth="1"/>
    <col min="2" max="2" width="16" style="3" bestFit="1" customWidth="1"/>
    <col min="3" max="3" width="8.140625" style="6" bestFit="1" customWidth="1"/>
    <col min="4" max="4" width="8.42578125" style="3" bestFit="1" customWidth="1"/>
    <col min="5" max="5" width="8.5703125" style="6" bestFit="1" customWidth="1"/>
    <col min="6" max="6" width="11.5703125" style="6" bestFit="1" customWidth="1"/>
    <col min="7" max="7" width="8.5703125" style="3" customWidth="1"/>
    <col min="8" max="8" width="19.85546875" style="4" customWidth="1"/>
    <col min="9" max="9" width="17" style="3" bestFit="1" customWidth="1"/>
    <col min="10" max="11" width="11.5703125" style="3" customWidth="1"/>
    <col min="12" max="12" width="9.140625" style="1"/>
    <col min="13" max="13" width="14.42578125" style="1" bestFit="1" customWidth="1"/>
    <col min="14" max="16384" width="9.140625" style="1"/>
  </cols>
  <sheetData>
    <row r="1" spans="1:64" s="45" customFormat="1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46" t="s">
        <v>35</v>
      </c>
      <c r="I1" s="139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  <c r="T1" s="205"/>
      <c r="U1" s="206"/>
      <c r="V1" s="206"/>
      <c r="W1" s="206"/>
      <c r="X1" s="207"/>
      <c r="Y1" s="21"/>
      <c r="Z1" s="21"/>
    </row>
    <row r="2" spans="1:64" s="45" customFormat="1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44</v>
      </c>
      <c r="H2" s="247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72" t="s">
        <v>35</v>
      </c>
      <c r="P2" s="174" t="s">
        <v>88</v>
      </c>
      <c r="Q2" s="120" t="s">
        <v>76</v>
      </c>
      <c r="R2" s="58"/>
      <c r="S2" s="58"/>
      <c r="T2" s="206"/>
      <c r="U2" s="208"/>
      <c r="V2" s="208"/>
      <c r="W2" s="208"/>
      <c r="X2" s="207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</row>
    <row r="3" spans="1:64" x14ac:dyDescent="0.3">
      <c r="A3" s="44">
        <v>0.82216435185185188</v>
      </c>
      <c r="B3" s="8">
        <v>1</v>
      </c>
      <c r="C3" s="59">
        <v>0</v>
      </c>
      <c r="D3" s="3">
        <v>0</v>
      </c>
      <c r="E3" s="59">
        <v>0</v>
      </c>
      <c r="F3" s="59">
        <v>0</v>
      </c>
      <c r="G3" s="59">
        <v>0</v>
      </c>
      <c r="H3" s="21" t="s">
        <v>123</v>
      </c>
      <c r="I3" s="74" t="s">
        <v>6</v>
      </c>
      <c r="J3" s="145" t="s">
        <v>40</v>
      </c>
      <c r="K3" s="145" t="s">
        <v>40</v>
      </c>
      <c r="L3" s="145" t="s">
        <v>40</v>
      </c>
      <c r="M3" s="54">
        <v>0</v>
      </c>
      <c r="N3" s="54">
        <v>0</v>
      </c>
      <c r="O3" s="54">
        <v>0</v>
      </c>
      <c r="P3" s="54">
        <f>AVERAGE(M3:O3)</f>
        <v>0</v>
      </c>
      <c r="Q3" s="54" t="s">
        <v>34</v>
      </c>
      <c r="R3" s="21"/>
      <c r="T3" s="205"/>
      <c r="U3" s="209"/>
      <c r="V3" s="209"/>
      <c r="W3" s="209"/>
      <c r="X3" s="206"/>
    </row>
    <row r="4" spans="1:64" x14ac:dyDescent="0.3">
      <c r="A4" s="44">
        <v>0.82224537037037038</v>
      </c>
      <c r="B4" s="8">
        <v>2</v>
      </c>
      <c r="C4" s="59">
        <v>0</v>
      </c>
      <c r="D4" s="3">
        <v>0</v>
      </c>
      <c r="E4" s="59">
        <v>0</v>
      </c>
      <c r="F4" s="59">
        <v>0</v>
      </c>
      <c r="G4" s="59">
        <v>0</v>
      </c>
      <c r="H4" s="21" t="s">
        <v>123</v>
      </c>
      <c r="I4" s="74" t="s">
        <v>6</v>
      </c>
      <c r="J4" s="145" t="s">
        <v>40</v>
      </c>
      <c r="K4" s="145" t="s">
        <v>40</v>
      </c>
      <c r="L4" s="145" t="s">
        <v>40</v>
      </c>
      <c r="M4" s="54">
        <v>0</v>
      </c>
      <c r="N4" s="54">
        <v>0</v>
      </c>
      <c r="O4" s="54">
        <v>0</v>
      </c>
      <c r="P4" s="54">
        <f t="shared" ref="P4:P39" si="0">AVERAGE(M4:O4)</f>
        <v>0</v>
      </c>
      <c r="Q4" s="54" t="s">
        <v>34</v>
      </c>
      <c r="R4" s="21"/>
      <c r="T4" s="206"/>
      <c r="U4" s="209"/>
      <c r="V4" s="209"/>
      <c r="W4" s="209"/>
      <c r="X4" s="206"/>
    </row>
    <row r="5" spans="1:64" x14ac:dyDescent="0.3">
      <c r="A5" s="44">
        <v>0.82234953703703706</v>
      </c>
      <c r="B5" s="8">
        <v>3</v>
      </c>
      <c r="C5" s="59">
        <v>0</v>
      </c>
      <c r="D5" s="3">
        <v>0</v>
      </c>
      <c r="E5" s="59">
        <v>0</v>
      </c>
      <c r="F5" s="59">
        <v>0</v>
      </c>
      <c r="G5" s="59">
        <v>0</v>
      </c>
      <c r="H5" s="21" t="s">
        <v>123</v>
      </c>
      <c r="I5" s="74" t="s">
        <v>6</v>
      </c>
      <c r="J5" s="145" t="s">
        <v>40</v>
      </c>
      <c r="K5" s="145" t="s">
        <v>40</v>
      </c>
      <c r="L5" s="145" t="s">
        <v>40</v>
      </c>
      <c r="M5" s="54">
        <v>0</v>
      </c>
      <c r="N5" s="54">
        <v>0</v>
      </c>
      <c r="O5" s="54">
        <v>0</v>
      </c>
      <c r="P5" s="54">
        <f t="shared" si="0"/>
        <v>0</v>
      </c>
      <c r="Q5" s="54" t="s">
        <v>34</v>
      </c>
      <c r="R5" s="21"/>
      <c r="T5" s="205"/>
      <c r="U5" s="209"/>
      <c r="V5" s="209"/>
      <c r="W5" s="209"/>
      <c r="X5" s="206"/>
    </row>
    <row r="6" spans="1:64" x14ac:dyDescent="0.3">
      <c r="A6" s="44">
        <v>0.82245370370370363</v>
      </c>
      <c r="B6" s="8">
        <v>4</v>
      </c>
      <c r="C6" s="59">
        <v>0</v>
      </c>
      <c r="D6" s="3">
        <v>0</v>
      </c>
      <c r="E6" s="59">
        <v>0</v>
      </c>
      <c r="F6" s="59">
        <v>0</v>
      </c>
      <c r="G6" s="59">
        <v>0</v>
      </c>
      <c r="H6" s="21" t="s">
        <v>123</v>
      </c>
      <c r="I6" s="74" t="s">
        <v>6</v>
      </c>
      <c r="J6" s="145" t="s">
        <v>40</v>
      </c>
      <c r="K6" s="145" t="s">
        <v>40</v>
      </c>
      <c r="L6" s="145" t="s">
        <v>40</v>
      </c>
      <c r="M6" s="54">
        <v>0</v>
      </c>
      <c r="N6" s="54">
        <v>0</v>
      </c>
      <c r="O6" s="54">
        <v>0</v>
      </c>
      <c r="P6" s="54">
        <f t="shared" si="0"/>
        <v>0</v>
      </c>
      <c r="Q6" s="54" t="s">
        <v>34</v>
      </c>
      <c r="R6" s="21"/>
      <c r="T6" s="206"/>
      <c r="U6" s="209"/>
      <c r="V6" s="209"/>
      <c r="W6" s="210"/>
      <c r="X6" s="206"/>
    </row>
    <row r="7" spans="1:64" x14ac:dyDescent="0.3">
      <c r="A7" s="44">
        <v>0.82256944444444446</v>
      </c>
      <c r="B7" s="8">
        <v>5</v>
      </c>
      <c r="C7" s="59">
        <v>0</v>
      </c>
      <c r="D7" s="3">
        <v>0</v>
      </c>
      <c r="E7" s="59">
        <v>0</v>
      </c>
      <c r="F7" s="59">
        <v>0</v>
      </c>
      <c r="G7" s="59">
        <v>0</v>
      </c>
      <c r="H7" s="21" t="s">
        <v>123</v>
      </c>
      <c r="I7" s="74" t="s">
        <v>6</v>
      </c>
      <c r="J7" s="145" t="s">
        <v>40</v>
      </c>
      <c r="K7" s="145" t="s">
        <v>40</v>
      </c>
      <c r="L7" s="145" t="s">
        <v>40</v>
      </c>
      <c r="M7" s="54">
        <v>0</v>
      </c>
      <c r="N7" s="54">
        <v>0</v>
      </c>
      <c r="O7" s="54">
        <v>0</v>
      </c>
      <c r="P7" s="54">
        <f t="shared" si="0"/>
        <v>0</v>
      </c>
      <c r="Q7" s="54" t="s">
        <v>34</v>
      </c>
      <c r="R7" s="21"/>
      <c r="T7" s="205"/>
      <c r="U7" s="211"/>
      <c r="V7" s="209"/>
      <c r="W7" s="209"/>
      <c r="X7" s="206"/>
    </row>
    <row r="8" spans="1:64" x14ac:dyDescent="0.3">
      <c r="A8" s="44">
        <v>0.82267361111111104</v>
      </c>
      <c r="B8" s="8">
        <v>6</v>
      </c>
      <c r="C8" s="59">
        <v>0</v>
      </c>
      <c r="D8" s="3">
        <v>0</v>
      </c>
      <c r="E8" s="59">
        <v>0</v>
      </c>
      <c r="F8" s="59">
        <v>0</v>
      </c>
      <c r="G8" s="59">
        <v>0</v>
      </c>
      <c r="H8" s="21" t="s">
        <v>123</v>
      </c>
      <c r="I8" s="74" t="s">
        <v>6</v>
      </c>
      <c r="J8" s="145" t="s">
        <v>40</v>
      </c>
      <c r="K8" s="145" t="s">
        <v>40</v>
      </c>
      <c r="L8" s="145" t="s">
        <v>40</v>
      </c>
      <c r="M8" s="54">
        <v>0</v>
      </c>
      <c r="N8" s="54">
        <v>0</v>
      </c>
      <c r="O8" s="54">
        <v>0</v>
      </c>
      <c r="P8" s="54">
        <f t="shared" si="0"/>
        <v>0</v>
      </c>
      <c r="Q8" s="54" t="s">
        <v>34</v>
      </c>
      <c r="R8" s="21"/>
      <c r="T8" s="21"/>
      <c r="U8" s="21"/>
      <c r="V8" s="21"/>
      <c r="W8" s="21"/>
    </row>
    <row r="9" spans="1:64" x14ac:dyDescent="0.3">
      <c r="A9" s="44">
        <v>0.82276620370370368</v>
      </c>
      <c r="B9" s="8">
        <v>7</v>
      </c>
      <c r="C9" s="59">
        <v>0</v>
      </c>
      <c r="D9" s="3">
        <v>0</v>
      </c>
      <c r="E9" s="59">
        <v>0</v>
      </c>
      <c r="F9" s="59">
        <v>0</v>
      </c>
      <c r="G9" s="59">
        <v>0</v>
      </c>
      <c r="H9" s="21" t="s">
        <v>123</v>
      </c>
      <c r="I9" s="74" t="s">
        <v>6</v>
      </c>
      <c r="J9" s="145" t="s">
        <v>40</v>
      </c>
      <c r="K9" s="145" t="s">
        <v>40</v>
      </c>
      <c r="L9" s="145" t="s">
        <v>40</v>
      </c>
      <c r="M9" s="54">
        <v>0</v>
      </c>
      <c r="N9" s="54">
        <v>0</v>
      </c>
      <c r="O9" s="54">
        <v>0</v>
      </c>
      <c r="P9" s="54">
        <f t="shared" si="0"/>
        <v>0</v>
      </c>
      <c r="Q9" s="54" t="s">
        <v>34</v>
      </c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</row>
    <row r="10" spans="1:64" x14ac:dyDescent="0.3">
      <c r="A10" s="44">
        <v>0.82284722222222229</v>
      </c>
      <c r="B10" s="8">
        <v>8</v>
      </c>
      <c r="C10" s="59">
        <v>0</v>
      </c>
      <c r="D10" s="3">
        <v>0</v>
      </c>
      <c r="E10" s="59">
        <v>0</v>
      </c>
      <c r="F10" s="59">
        <v>0</v>
      </c>
      <c r="G10" s="59">
        <v>0</v>
      </c>
      <c r="H10" s="21" t="s">
        <v>123</v>
      </c>
      <c r="I10" s="74" t="s">
        <v>6</v>
      </c>
      <c r="J10" s="145" t="s">
        <v>40</v>
      </c>
      <c r="K10" s="145" t="s">
        <v>40</v>
      </c>
      <c r="L10" s="145" t="s">
        <v>40</v>
      </c>
      <c r="M10" s="54">
        <v>0</v>
      </c>
      <c r="N10" s="54">
        <v>0</v>
      </c>
      <c r="O10" s="54">
        <v>0</v>
      </c>
      <c r="P10" s="54">
        <f t="shared" si="0"/>
        <v>0</v>
      </c>
      <c r="Q10" s="54" t="s">
        <v>34</v>
      </c>
    </row>
    <row r="11" spans="1:64" x14ac:dyDescent="0.3">
      <c r="A11" s="44">
        <v>0.82295138888888886</v>
      </c>
      <c r="B11" s="8">
        <v>9</v>
      </c>
      <c r="C11" s="59">
        <v>0</v>
      </c>
      <c r="D11" s="3">
        <v>0</v>
      </c>
      <c r="E11" s="59">
        <v>0</v>
      </c>
      <c r="F11" s="59">
        <v>0</v>
      </c>
      <c r="G11" s="59">
        <v>0</v>
      </c>
      <c r="H11" s="21" t="s">
        <v>123</v>
      </c>
      <c r="I11" s="74" t="s">
        <v>6</v>
      </c>
      <c r="J11" s="145" t="s">
        <v>40</v>
      </c>
      <c r="K11" s="145" t="s">
        <v>40</v>
      </c>
      <c r="L11" s="145" t="s">
        <v>40</v>
      </c>
      <c r="M11" s="54">
        <v>0</v>
      </c>
      <c r="N11" s="54">
        <v>0</v>
      </c>
      <c r="O11" s="54">
        <v>0</v>
      </c>
      <c r="P11" s="54">
        <f t="shared" si="0"/>
        <v>0</v>
      </c>
      <c r="Q11" s="54" t="s">
        <v>34</v>
      </c>
    </row>
    <row r="12" spans="1:64" x14ac:dyDescent="0.3">
      <c r="A12" s="44">
        <v>0.82305555555555554</v>
      </c>
      <c r="B12" s="8">
        <v>10</v>
      </c>
      <c r="C12" s="59">
        <v>0</v>
      </c>
      <c r="D12" s="3">
        <v>0</v>
      </c>
      <c r="E12" s="59">
        <v>0</v>
      </c>
      <c r="F12" s="59">
        <v>0</v>
      </c>
      <c r="G12" s="59">
        <v>0</v>
      </c>
      <c r="H12" s="21" t="s">
        <v>123</v>
      </c>
      <c r="I12" s="74" t="s">
        <v>6</v>
      </c>
      <c r="J12" s="145" t="s">
        <v>40</v>
      </c>
      <c r="K12" s="145" t="s">
        <v>40</v>
      </c>
      <c r="L12" s="145" t="s">
        <v>40</v>
      </c>
      <c r="M12" s="54">
        <v>0</v>
      </c>
      <c r="N12" s="54">
        <v>0</v>
      </c>
      <c r="O12" s="54">
        <v>0</v>
      </c>
      <c r="P12" s="54">
        <f t="shared" si="0"/>
        <v>0</v>
      </c>
      <c r="Q12" s="54" t="s">
        <v>34</v>
      </c>
    </row>
    <row r="13" spans="1:64" x14ac:dyDescent="0.3">
      <c r="A13" s="44">
        <v>0.82315972222222233</v>
      </c>
      <c r="B13" s="8">
        <v>11</v>
      </c>
      <c r="C13" s="59">
        <v>0</v>
      </c>
      <c r="D13" s="3">
        <v>0</v>
      </c>
      <c r="E13" s="59">
        <v>0</v>
      </c>
      <c r="F13" s="59">
        <v>0</v>
      </c>
      <c r="G13" s="59">
        <v>0</v>
      </c>
      <c r="H13" s="21" t="s">
        <v>123</v>
      </c>
      <c r="I13" s="74" t="s">
        <v>6</v>
      </c>
      <c r="J13" s="145" t="s">
        <v>40</v>
      </c>
      <c r="K13" s="145" t="s">
        <v>40</v>
      </c>
      <c r="L13" s="145" t="s">
        <v>40</v>
      </c>
      <c r="M13" s="54">
        <v>0</v>
      </c>
      <c r="N13" s="54">
        <v>0</v>
      </c>
      <c r="O13" s="54">
        <v>0</v>
      </c>
      <c r="P13" s="54">
        <f t="shared" si="0"/>
        <v>0</v>
      </c>
      <c r="Q13" s="54" t="s">
        <v>34</v>
      </c>
    </row>
    <row r="14" spans="1:64" x14ac:dyDescent="0.3">
      <c r="A14" s="44">
        <v>0.82326388888888891</v>
      </c>
      <c r="B14" s="8">
        <v>12</v>
      </c>
      <c r="C14" s="59">
        <v>0</v>
      </c>
      <c r="D14" s="3">
        <v>0</v>
      </c>
      <c r="E14" s="59">
        <v>0</v>
      </c>
      <c r="F14" s="59">
        <v>0</v>
      </c>
      <c r="G14" s="59">
        <v>0</v>
      </c>
      <c r="H14" s="21" t="s">
        <v>123</v>
      </c>
      <c r="I14" s="74" t="s">
        <v>6</v>
      </c>
      <c r="J14" s="145" t="s">
        <v>40</v>
      </c>
      <c r="K14" s="145" t="s">
        <v>40</v>
      </c>
      <c r="L14" s="145" t="s">
        <v>40</v>
      </c>
      <c r="M14" s="54">
        <v>0</v>
      </c>
      <c r="N14" s="54">
        <v>0</v>
      </c>
      <c r="O14" s="54">
        <v>0</v>
      </c>
      <c r="P14" s="54">
        <f t="shared" si="0"/>
        <v>0</v>
      </c>
      <c r="Q14" s="54" t="s">
        <v>34</v>
      </c>
    </row>
    <row r="15" spans="1:64" x14ac:dyDescent="0.3">
      <c r="A15" s="44">
        <v>0.82336805555555559</v>
      </c>
      <c r="B15" s="8">
        <v>13</v>
      </c>
      <c r="C15" s="59">
        <v>0</v>
      </c>
      <c r="D15" s="3">
        <v>0</v>
      </c>
      <c r="E15" s="59">
        <v>0</v>
      </c>
      <c r="F15" s="59">
        <v>0</v>
      </c>
      <c r="G15" s="59">
        <v>0</v>
      </c>
      <c r="H15" s="21" t="s">
        <v>123</v>
      </c>
      <c r="I15" s="74" t="s">
        <v>6</v>
      </c>
      <c r="J15" s="145" t="s">
        <v>40</v>
      </c>
      <c r="K15" s="145" t="s">
        <v>40</v>
      </c>
      <c r="L15" s="145" t="s">
        <v>40</v>
      </c>
      <c r="M15" s="54">
        <v>0</v>
      </c>
      <c r="N15" s="54">
        <v>0</v>
      </c>
      <c r="O15" s="54">
        <v>0</v>
      </c>
      <c r="P15" s="54">
        <f t="shared" si="0"/>
        <v>0</v>
      </c>
      <c r="Q15" s="54" t="s">
        <v>34</v>
      </c>
    </row>
    <row r="16" spans="1:64" x14ac:dyDescent="0.3">
      <c r="A16" s="44">
        <v>0.82346064814814823</v>
      </c>
      <c r="B16" s="8">
        <v>14</v>
      </c>
      <c r="C16" s="59">
        <v>0</v>
      </c>
      <c r="D16" s="3">
        <v>0</v>
      </c>
      <c r="E16" s="59">
        <v>0</v>
      </c>
      <c r="F16" s="59">
        <v>0</v>
      </c>
      <c r="G16" s="59">
        <v>0</v>
      </c>
      <c r="H16" s="21" t="s">
        <v>18</v>
      </c>
      <c r="I16" s="74" t="s">
        <v>6</v>
      </c>
      <c r="J16" s="145" t="s">
        <v>40</v>
      </c>
      <c r="K16" s="145" t="s">
        <v>40</v>
      </c>
      <c r="L16" s="145" t="s">
        <v>40</v>
      </c>
      <c r="M16" s="3" t="s">
        <v>18</v>
      </c>
      <c r="N16" s="3" t="s">
        <v>18</v>
      </c>
      <c r="O16" s="3" t="s">
        <v>18</v>
      </c>
      <c r="P16" s="3" t="s">
        <v>18</v>
      </c>
      <c r="Q16" s="3" t="s">
        <v>18</v>
      </c>
    </row>
    <row r="17" spans="1:17" x14ac:dyDescent="0.3">
      <c r="A17" s="44">
        <v>0.82357638888888884</v>
      </c>
      <c r="B17" s="8">
        <v>15</v>
      </c>
      <c r="C17" s="59">
        <v>0</v>
      </c>
      <c r="D17" s="3">
        <v>0</v>
      </c>
      <c r="E17" s="59">
        <v>0</v>
      </c>
      <c r="F17" s="59">
        <v>0</v>
      </c>
      <c r="G17" s="59">
        <v>0</v>
      </c>
      <c r="H17" s="21" t="s">
        <v>123</v>
      </c>
      <c r="I17" s="74" t="s">
        <v>6</v>
      </c>
      <c r="J17" s="145" t="s">
        <v>40</v>
      </c>
      <c r="K17" s="145" t="s">
        <v>40</v>
      </c>
      <c r="L17" s="145" t="s">
        <v>40</v>
      </c>
      <c r="M17" s="54">
        <v>0</v>
      </c>
      <c r="N17" s="54">
        <v>0</v>
      </c>
      <c r="O17" s="54">
        <v>0</v>
      </c>
      <c r="P17" s="54">
        <f t="shared" si="0"/>
        <v>0</v>
      </c>
      <c r="Q17" s="54" t="s">
        <v>34</v>
      </c>
    </row>
    <row r="18" spans="1:17" x14ac:dyDescent="0.3">
      <c r="A18" s="44">
        <v>0.82366898148148149</v>
      </c>
      <c r="B18" s="8">
        <v>16</v>
      </c>
      <c r="C18" s="59">
        <v>0</v>
      </c>
      <c r="D18" s="3">
        <v>0</v>
      </c>
      <c r="E18" s="59">
        <v>0</v>
      </c>
      <c r="F18" s="59">
        <v>0</v>
      </c>
      <c r="G18" s="59">
        <v>0</v>
      </c>
      <c r="H18" s="21" t="s">
        <v>123</v>
      </c>
      <c r="I18" s="74" t="s">
        <v>6</v>
      </c>
      <c r="J18" s="145" t="s">
        <v>40</v>
      </c>
      <c r="K18" s="145" t="s">
        <v>40</v>
      </c>
      <c r="L18" s="145" t="s">
        <v>40</v>
      </c>
      <c r="M18" s="54">
        <v>0</v>
      </c>
      <c r="N18" s="54">
        <v>0</v>
      </c>
      <c r="O18" s="54">
        <v>0</v>
      </c>
      <c r="P18" s="54">
        <f t="shared" si="0"/>
        <v>0</v>
      </c>
      <c r="Q18" s="54" t="s">
        <v>34</v>
      </c>
    </row>
    <row r="19" spans="1:17" x14ac:dyDescent="0.3">
      <c r="A19" s="44">
        <v>0.82378472222222221</v>
      </c>
      <c r="B19" s="8">
        <v>17</v>
      </c>
      <c r="C19" s="59">
        <v>0</v>
      </c>
      <c r="D19" s="3">
        <v>0</v>
      </c>
      <c r="E19" s="59">
        <v>0</v>
      </c>
      <c r="F19" s="59">
        <v>0</v>
      </c>
      <c r="G19" s="59">
        <v>0</v>
      </c>
      <c r="H19" s="21" t="s">
        <v>123</v>
      </c>
      <c r="I19" s="74" t="s">
        <v>6</v>
      </c>
      <c r="J19" s="145" t="s">
        <v>40</v>
      </c>
      <c r="K19" s="145" t="s">
        <v>40</v>
      </c>
      <c r="L19" s="145" t="s">
        <v>40</v>
      </c>
      <c r="M19" s="54">
        <v>0</v>
      </c>
      <c r="N19" s="54">
        <v>0</v>
      </c>
      <c r="O19" s="54">
        <v>0</v>
      </c>
      <c r="P19" s="54">
        <f t="shared" si="0"/>
        <v>0</v>
      </c>
      <c r="Q19" s="54" t="s">
        <v>34</v>
      </c>
    </row>
    <row r="20" spans="1:17" x14ac:dyDescent="0.3">
      <c r="A20" s="44">
        <v>0.82388888888888889</v>
      </c>
      <c r="B20" s="8">
        <v>18</v>
      </c>
      <c r="C20" s="59">
        <v>0</v>
      </c>
      <c r="D20" s="3">
        <v>0</v>
      </c>
      <c r="E20" s="59">
        <v>0</v>
      </c>
      <c r="F20" s="59">
        <v>0</v>
      </c>
      <c r="G20" s="59">
        <v>0</v>
      </c>
      <c r="H20" s="21" t="s">
        <v>123</v>
      </c>
      <c r="I20" s="74" t="s">
        <v>6</v>
      </c>
      <c r="J20" s="145" t="s">
        <v>40</v>
      </c>
      <c r="K20" s="145" t="s">
        <v>40</v>
      </c>
      <c r="L20" s="145" t="s">
        <v>40</v>
      </c>
      <c r="M20" s="54">
        <v>0</v>
      </c>
      <c r="N20" s="54">
        <v>0</v>
      </c>
      <c r="O20" s="54">
        <v>0</v>
      </c>
      <c r="P20" s="54">
        <f t="shared" si="0"/>
        <v>0</v>
      </c>
      <c r="Q20" s="54" t="s">
        <v>34</v>
      </c>
    </row>
    <row r="21" spans="1:17" x14ac:dyDescent="0.3">
      <c r="A21" s="44">
        <v>0.82399305555555558</v>
      </c>
      <c r="B21" s="8">
        <v>19</v>
      </c>
      <c r="C21" s="59">
        <v>0</v>
      </c>
      <c r="D21" s="3">
        <v>0</v>
      </c>
      <c r="E21" s="59">
        <v>0</v>
      </c>
      <c r="F21" s="59">
        <v>0</v>
      </c>
      <c r="G21" s="59">
        <v>0</v>
      </c>
      <c r="H21" s="21" t="s">
        <v>123</v>
      </c>
      <c r="I21" s="74" t="s">
        <v>6</v>
      </c>
      <c r="J21" s="145" t="s">
        <v>40</v>
      </c>
      <c r="K21" s="145" t="s">
        <v>40</v>
      </c>
      <c r="L21" s="145" t="s">
        <v>40</v>
      </c>
      <c r="M21" s="54">
        <v>0</v>
      </c>
      <c r="N21" s="54">
        <v>0</v>
      </c>
      <c r="O21" s="54">
        <v>0</v>
      </c>
      <c r="P21" s="54">
        <f t="shared" si="0"/>
        <v>0</v>
      </c>
      <c r="Q21" s="54" t="s">
        <v>34</v>
      </c>
    </row>
    <row r="22" spans="1:17" x14ac:dyDescent="0.3">
      <c r="A22" s="44">
        <v>0.82409722222222215</v>
      </c>
      <c r="B22" s="8">
        <v>20</v>
      </c>
      <c r="C22" s="59">
        <v>0</v>
      </c>
      <c r="D22" s="3">
        <v>0</v>
      </c>
      <c r="E22" s="59">
        <v>0</v>
      </c>
      <c r="F22" s="59">
        <v>0</v>
      </c>
      <c r="G22" s="59">
        <v>0</v>
      </c>
      <c r="H22" s="21" t="s">
        <v>123</v>
      </c>
      <c r="I22" s="74" t="s">
        <v>6</v>
      </c>
      <c r="J22" s="145" t="s">
        <v>40</v>
      </c>
      <c r="K22" s="145" t="s">
        <v>40</v>
      </c>
      <c r="L22" s="145" t="s">
        <v>40</v>
      </c>
      <c r="M22" s="54">
        <v>0</v>
      </c>
      <c r="N22" s="54">
        <v>0</v>
      </c>
      <c r="O22" s="54">
        <v>0</v>
      </c>
      <c r="P22" s="54">
        <f t="shared" si="0"/>
        <v>0</v>
      </c>
      <c r="Q22" s="54" t="s">
        <v>34</v>
      </c>
    </row>
    <row r="23" spans="1:17" x14ac:dyDescent="0.3">
      <c r="A23" s="44">
        <v>0.82420138888888894</v>
      </c>
      <c r="B23" s="8">
        <v>21</v>
      </c>
      <c r="C23" s="59">
        <v>0</v>
      </c>
      <c r="D23" s="3">
        <v>0</v>
      </c>
      <c r="E23" s="59">
        <v>0</v>
      </c>
      <c r="F23" s="59">
        <v>0</v>
      </c>
      <c r="G23" s="59">
        <v>0</v>
      </c>
      <c r="H23" s="21" t="s">
        <v>123</v>
      </c>
      <c r="I23" s="74" t="s">
        <v>6</v>
      </c>
      <c r="J23" s="145" t="s">
        <v>40</v>
      </c>
      <c r="K23" s="145" t="s">
        <v>40</v>
      </c>
      <c r="L23" s="145" t="s">
        <v>40</v>
      </c>
      <c r="M23" s="54">
        <v>0</v>
      </c>
      <c r="N23" s="54">
        <v>0</v>
      </c>
      <c r="O23" s="54">
        <v>0</v>
      </c>
      <c r="P23" s="54">
        <f t="shared" si="0"/>
        <v>0</v>
      </c>
      <c r="Q23" s="54" t="s">
        <v>34</v>
      </c>
    </row>
    <row r="24" spans="1:17" x14ac:dyDescent="0.3">
      <c r="A24" s="44">
        <v>0.82430555555555562</v>
      </c>
      <c r="B24" s="8">
        <v>22</v>
      </c>
      <c r="C24" s="59">
        <v>0</v>
      </c>
      <c r="D24" s="3">
        <v>0</v>
      </c>
      <c r="E24" s="59">
        <v>0</v>
      </c>
      <c r="F24" s="59">
        <v>0</v>
      </c>
      <c r="G24" s="59">
        <v>0</v>
      </c>
      <c r="H24" s="21" t="s">
        <v>123</v>
      </c>
      <c r="I24" s="74" t="s">
        <v>6</v>
      </c>
      <c r="J24" s="145" t="s">
        <v>40</v>
      </c>
      <c r="K24" s="145" t="s">
        <v>40</v>
      </c>
      <c r="L24" s="145" t="s">
        <v>40</v>
      </c>
      <c r="M24" s="54">
        <v>0</v>
      </c>
      <c r="N24" s="54">
        <v>0</v>
      </c>
      <c r="O24" s="54">
        <v>0</v>
      </c>
      <c r="P24" s="54">
        <f t="shared" si="0"/>
        <v>0</v>
      </c>
      <c r="Q24" s="54" t="s">
        <v>34</v>
      </c>
    </row>
    <row r="25" spans="1:17" x14ac:dyDescent="0.3">
      <c r="A25" s="44">
        <v>0.8244097222222222</v>
      </c>
      <c r="B25" s="8">
        <v>23</v>
      </c>
      <c r="C25" s="59">
        <v>0</v>
      </c>
      <c r="D25" s="3">
        <v>0</v>
      </c>
      <c r="E25" s="59">
        <v>0</v>
      </c>
      <c r="F25" s="59">
        <v>0</v>
      </c>
      <c r="G25" s="59">
        <v>0</v>
      </c>
      <c r="H25" s="21" t="s">
        <v>123</v>
      </c>
      <c r="I25" s="74" t="s">
        <v>6</v>
      </c>
      <c r="J25" s="145" t="s">
        <v>40</v>
      </c>
      <c r="K25" s="145" t="s">
        <v>40</v>
      </c>
      <c r="L25" s="145" t="s">
        <v>40</v>
      </c>
      <c r="M25" s="54">
        <v>0</v>
      </c>
      <c r="N25" s="54">
        <v>0</v>
      </c>
      <c r="O25" s="54">
        <v>0</v>
      </c>
      <c r="P25" s="54">
        <f t="shared" si="0"/>
        <v>0</v>
      </c>
      <c r="Q25" s="54" t="s">
        <v>34</v>
      </c>
    </row>
    <row r="26" spans="1:17" x14ac:dyDescent="0.3">
      <c r="A26" s="44">
        <v>0.82450231481481484</v>
      </c>
      <c r="B26" s="8">
        <v>24</v>
      </c>
      <c r="C26" s="59">
        <v>0</v>
      </c>
      <c r="D26" s="3">
        <v>0</v>
      </c>
      <c r="E26" s="59">
        <v>0</v>
      </c>
      <c r="F26" s="59">
        <v>0</v>
      </c>
      <c r="G26" s="59">
        <v>0</v>
      </c>
      <c r="H26" s="21" t="s">
        <v>123</v>
      </c>
      <c r="I26" s="74" t="s">
        <v>6</v>
      </c>
      <c r="J26" s="145" t="s">
        <v>40</v>
      </c>
      <c r="K26" s="145" t="s">
        <v>40</v>
      </c>
      <c r="L26" s="145" t="s">
        <v>40</v>
      </c>
      <c r="M26" s="54">
        <v>0</v>
      </c>
      <c r="N26" s="54">
        <v>0</v>
      </c>
      <c r="O26" s="54">
        <v>0</v>
      </c>
      <c r="P26" s="54">
        <f t="shared" si="0"/>
        <v>0</v>
      </c>
      <c r="Q26" s="54" t="s">
        <v>34</v>
      </c>
    </row>
    <row r="27" spans="1:17" x14ac:dyDescent="0.3">
      <c r="A27" s="44">
        <v>0.82461805555555545</v>
      </c>
      <c r="B27" s="8">
        <v>25</v>
      </c>
      <c r="C27" s="59">
        <v>0</v>
      </c>
      <c r="D27" s="3">
        <v>0</v>
      </c>
      <c r="E27" s="59">
        <v>0</v>
      </c>
      <c r="F27" s="59">
        <v>0</v>
      </c>
      <c r="G27" s="59">
        <v>0</v>
      </c>
      <c r="H27" s="21" t="s">
        <v>123</v>
      </c>
      <c r="I27" s="74" t="s">
        <v>6</v>
      </c>
      <c r="J27" s="145" t="s">
        <v>40</v>
      </c>
      <c r="K27" s="145" t="s">
        <v>40</v>
      </c>
      <c r="L27" s="145" t="s">
        <v>40</v>
      </c>
      <c r="M27" s="54">
        <v>0</v>
      </c>
      <c r="N27" s="54">
        <v>0</v>
      </c>
      <c r="O27" s="54">
        <v>0</v>
      </c>
      <c r="P27" s="54">
        <f t="shared" si="0"/>
        <v>0</v>
      </c>
      <c r="Q27" s="54" t="s">
        <v>34</v>
      </c>
    </row>
    <row r="28" spans="1:17" x14ac:dyDescent="0.3">
      <c r="A28" s="44">
        <v>0.82472222222222225</v>
      </c>
      <c r="B28" s="8">
        <v>26</v>
      </c>
      <c r="C28" s="59">
        <v>0</v>
      </c>
      <c r="D28" s="3">
        <v>0</v>
      </c>
      <c r="E28" s="59">
        <v>0</v>
      </c>
      <c r="F28" s="59">
        <v>0</v>
      </c>
      <c r="G28" s="59">
        <v>0</v>
      </c>
      <c r="H28" s="21" t="s">
        <v>123</v>
      </c>
      <c r="I28" s="74" t="s">
        <v>6</v>
      </c>
      <c r="J28" s="145" t="s">
        <v>40</v>
      </c>
      <c r="K28" s="145" t="s">
        <v>40</v>
      </c>
      <c r="L28" s="145" t="s">
        <v>40</v>
      </c>
      <c r="M28" s="54">
        <v>0</v>
      </c>
      <c r="N28" s="54">
        <v>0</v>
      </c>
      <c r="O28" s="54">
        <v>0</v>
      </c>
      <c r="P28" s="54">
        <f t="shared" si="0"/>
        <v>0</v>
      </c>
      <c r="Q28" s="54" t="s">
        <v>34</v>
      </c>
    </row>
    <row r="29" spans="1:17" x14ac:dyDescent="0.3">
      <c r="A29" s="44">
        <v>0.82482638888888893</v>
      </c>
      <c r="B29" s="8">
        <v>27</v>
      </c>
      <c r="C29" s="59">
        <v>0</v>
      </c>
      <c r="D29" s="3">
        <v>0</v>
      </c>
      <c r="E29" s="59">
        <v>0</v>
      </c>
      <c r="F29" s="59">
        <v>0</v>
      </c>
      <c r="G29" s="59">
        <v>0</v>
      </c>
      <c r="H29" s="21" t="s">
        <v>123</v>
      </c>
      <c r="I29" s="74" t="s">
        <v>6</v>
      </c>
      <c r="J29" s="145" t="s">
        <v>40</v>
      </c>
      <c r="K29" s="145" t="s">
        <v>40</v>
      </c>
      <c r="L29" s="145" t="s">
        <v>40</v>
      </c>
      <c r="M29" s="54">
        <v>0</v>
      </c>
      <c r="N29" s="54">
        <v>0</v>
      </c>
      <c r="O29" s="54">
        <v>0</v>
      </c>
      <c r="P29" s="54">
        <f t="shared" si="0"/>
        <v>0</v>
      </c>
      <c r="Q29" s="54" t="s">
        <v>34</v>
      </c>
    </row>
    <row r="30" spans="1:17" x14ac:dyDescent="0.3">
      <c r="A30" s="44">
        <v>0.8249305555555555</v>
      </c>
      <c r="B30" s="8">
        <v>28</v>
      </c>
      <c r="C30" s="59">
        <v>0</v>
      </c>
      <c r="D30" s="3">
        <v>0</v>
      </c>
      <c r="E30" s="59">
        <v>0</v>
      </c>
      <c r="F30" s="59">
        <v>0</v>
      </c>
      <c r="G30" s="59">
        <v>0</v>
      </c>
      <c r="H30" s="21" t="s">
        <v>123</v>
      </c>
      <c r="I30" s="74" t="s">
        <v>6</v>
      </c>
      <c r="J30" s="145" t="s">
        <v>40</v>
      </c>
      <c r="K30" s="145" t="s">
        <v>40</v>
      </c>
      <c r="L30" s="145" t="s">
        <v>40</v>
      </c>
      <c r="M30" s="54">
        <v>0</v>
      </c>
      <c r="N30" s="54">
        <v>0</v>
      </c>
      <c r="O30" s="54">
        <v>0</v>
      </c>
      <c r="P30" s="54">
        <f t="shared" si="0"/>
        <v>0</v>
      </c>
      <c r="Q30" s="54" t="s">
        <v>34</v>
      </c>
    </row>
    <row r="31" spans="1:17" x14ac:dyDescent="0.3">
      <c r="A31" s="44">
        <v>0.82503472222222218</v>
      </c>
      <c r="B31" s="8">
        <v>29</v>
      </c>
      <c r="C31" s="59">
        <v>0</v>
      </c>
      <c r="D31" s="3">
        <v>0</v>
      </c>
      <c r="E31" s="59">
        <v>0</v>
      </c>
      <c r="F31" s="59">
        <v>0</v>
      </c>
      <c r="G31" s="59">
        <v>0</v>
      </c>
      <c r="H31" s="21" t="s">
        <v>123</v>
      </c>
      <c r="I31" s="74" t="s">
        <v>6</v>
      </c>
      <c r="J31" s="145" t="s">
        <v>40</v>
      </c>
      <c r="K31" s="145" t="s">
        <v>40</v>
      </c>
      <c r="L31" s="145" t="s">
        <v>40</v>
      </c>
      <c r="M31" s="54">
        <v>0</v>
      </c>
      <c r="N31" s="54">
        <v>0</v>
      </c>
      <c r="O31" s="54">
        <v>0</v>
      </c>
      <c r="P31" s="54">
        <f t="shared" si="0"/>
        <v>0</v>
      </c>
      <c r="Q31" s="54" t="s">
        <v>34</v>
      </c>
    </row>
    <row r="32" spans="1:17" x14ac:dyDescent="0.3">
      <c r="A32" s="44">
        <v>0.82513888888888898</v>
      </c>
      <c r="B32" s="8">
        <v>30</v>
      </c>
      <c r="C32" s="59">
        <v>0</v>
      </c>
      <c r="D32" s="3">
        <v>0</v>
      </c>
      <c r="E32" s="59">
        <v>0</v>
      </c>
      <c r="F32" s="59">
        <v>0</v>
      </c>
      <c r="G32" s="59">
        <v>0</v>
      </c>
      <c r="H32" s="21" t="s">
        <v>123</v>
      </c>
      <c r="I32" s="74" t="s">
        <v>6</v>
      </c>
      <c r="J32" s="145" t="s">
        <v>40</v>
      </c>
      <c r="K32" s="145" t="s">
        <v>40</v>
      </c>
      <c r="L32" s="145" t="s">
        <v>40</v>
      </c>
      <c r="M32" s="54">
        <v>0</v>
      </c>
      <c r="N32" s="54">
        <v>0</v>
      </c>
      <c r="O32" s="54">
        <v>0</v>
      </c>
      <c r="P32" s="54">
        <f t="shared" si="0"/>
        <v>0</v>
      </c>
      <c r="Q32" s="54" t="s">
        <v>34</v>
      </c>
    </row>
    <row r="33" spans="1:17" x14ac:dyDescent="0.3">
      <c r="A33" s="44">
        <v>0.82524305555555555</v>
      </c>
      <c r="B33" s="8">
        <v>31</v>
      </c>
      <c r="C33" s="59">
        <v>0</v>
      </c>
      <c r="D33" s="3">
        <v>0</v>
      </c>
      <c r="E33" s="59">
        <v>0</v>
      </c>
      <c r="F33" s="59">
        <v>0</v>
      </c>
      <c r="G33" s="59">
        <v>0</v>
      </c>
      <c r="H33" s="21" t="s">
        <v>123</v>
      </c>
      <c r="I33" s="74" t="s">
        <v>6</v>
      </c>
      <c r="J33" s="145" t="s">
        <v>40</v>
      </c>
      <c r="K33" s="145" t="s">
        <v>40</v>
      </c>
      <c r="L33" s="145" t="s">
        <v>40</v>
      </c>
      <c r="M33" s="54">
        <v>0</v>
      </c>
      <c r="N33" s="54">
        <v>0</v>
      </c>
      <c r="O33" s="54">
        <v>0</v>
      </c>
      <c r="P33" s="54">
        <f t="shared" si="0"/>
        <v>0</v>
      </c>
      <c r="Q33" s="54" t="s">
        <v>34</v>
      </c>
    </row>
    <row r="34" spans="1:17" x14ac:dyDescent="0.3">
      <c r="A34" s="44">
        <v>0.82534722222222223</v>
      </c>
      <c r="B34" s="8">
        <v>32</v>
      </c>
      <c r="C34" s="59">
        <v>0</v>
      </c>
      <c r="D34" s="3">
        <v>0</v>
      </c>
      <c r="E34" s="59">
        <v>0</v>
      </c>
      <c r="F34" s="59">
        <v>0</v>
      </c>
      <c r="G34" s="59">
        <v>0</v>
      </c>
      <c r="H34" s="21" t="s">
        <v>123</v>
      </c>
      <c r="I34" s="74" t="s">
        <v>6</v>
      </c>
      <c r="J34" s="145" t="s">
        <v>40</v>
      </c>
      <c r="K34" s="145" t="s">
        <v>40</v>
      </c>
      <c r="L34" s="145" t="s">
        <v>40</v>
      </c>
      <c r="M34" s="54">
        <v>0</v>
      </c>
      <c r="N34" s="54">
        <v>0</v>
      </c>
      <c r="O34" s="54">
        <v>0</v>
      </c>
      <c r="P34" s="54">
        <f t="shared" si="0"/>
        <v>0</v>
      </c>
      <c r="Q34" s="54" t="s">
        <v>34</v>
      </c>
    </row>
    <row r="35" spans="1:17" x14ac:dyDescent="0.3">
      <c r="A35" s="44">
        <v>0.82545138888888892</v>
      </c>
      <c r="B35" s="8">
        <v>33</v>
      </c>
      <c r="C35" s="59">
        <v>30</v>
      </c>
      <c r="D35" s="3">
        <v>1</v>
      </c>
      <c r="E35" s="59">
        <v>2</v>
      </c>
      <c r="F35" s="42">
        <v>7.5</v>
      </c>
      <c r="G35" s="3" t="s">
        <v>9</v>
      </c>
      <c r="H35" s="21" t="s">
        <v>123</v>
      </c>
      <c r="I35" s="73" t="s">
        <v>33</v>
      </c>
      <c r="J35" s="144" t="s">
        <v>39</v>
      </c>
      <c r="K35" s="145" t="s">
        <v>40</v>
      </c>
      <c r="L35" s="144" t="s">
        <v>39</v>
      </c>
      <c r="M35" s="54">
        <v>0</v>
      </c>
      <c r="N35" s="54">
        <v>0</v>
      </c>
      <c r="O35" s="54">
        <v>0</v>
      </c>
      <c r="P35" s="54">
        <f t="shared" si="0"/>
        <v>0</v>
      </c>
      <c r="Q35" s="54" t="s">
        <v>34</v>
      </c>
    </row>
    <row r="36" spans="1:17" x14ac:dyDescent="0.3">
      <c r="A36" s="44">
        <v>0.82555555555555549</v>
      </c>
      <c r="B36" s="8">
        <v>34</v>
      </c>
      <c r="C36" s="59">
        <v>25</v>
      </c>
      <c r="D36" s="3">
        <v>1</v>
      </c>
      <c r="E36" s="59">
        <v>2</v>
      </c>
      <c r="F36" s="42">
        <v>7.5</v>
      </c>
      <c r="G36" s="3" t="s">
        <v>9</v>
      </c>
      <c r="H36" s="21" t="s">
        <v>123</v>
      </c>
      <c r="I36" s="73" t="s">
        <v>33</v>
      </c>
      <c r="J36" s="145" t="s">
        <v>40</v>
      </c>
      <c r="K36" s="145" t="s">
        <v>40</v>
      </c>
      <c r="L36" s="145" t="s">
        <v>40</v>
      </c>
      <c r="M36" s="54">
        <v>0</v>
      </c>
      <c r="N36" s="54">
        <v>0</v>
      </c>
      <c r="O36" s="54">
        <v>0</v>
      </c>
      <c r="P36" s="54">
        <f t="shared" si="0"/>
        <v>0</v>
      </c>
      <c r="Q36" s="54" t="s">
        <v>34</v>
      </c>
    </row>
    <row r="37" spans="1:17" x14ac:dyDescent="0.3">
      <c r="A37" s="44">
        <v>0.82565972222222228</v>
      </c>
      <c r="B37" s="8">
        <v>35</v>
      </c>
      <c r="C37" s="59">
        <v>20</v>
      </c>
      <c r="D37" s="3">
        <v>1</v>
      </c>
      <c r="E37" s="59">
        <v>2</v>
      </c>
      <c r="F37" s="42">
        <v>7.5</v>
      </c>
      <c r="G37" s="3" t="s">
        <v>9</v>
      </c>
      <c r="H37" s="21" t="s">
        <v>123</v>
      </c>
      <c r="I37" s="73" t="s">
        <v>33</v>
      </c>
      <c r="J37" s="145" t="s">
        <v>40</v>
      </c>
      <c r="K37" s="145" t="s">
        <v>40</v>
      </c>
      <c r="L37" s="145" t="s">
        <v>40</v>
      </c>
      <c r="M37" s="54">
        <v>0</v>
      </c>
      <c r="N37" s="54">
        <v>0</v>
      </c>
      <c r="O37" s="54">
        <v>0</v>
      </c>
      <c r="P37" s="54">
        <f t="shared" si="0"/>
        <v>0</v>
      </c>
      <c r="Q37" s="54" t="s">
        <v>34</v>
      </c>
    </row>
    <row r="38" spans="1:17" x14ac:dyDescent="0.3">
      <c r="A38" s="44">
        <v>0.82576388888888896</v>
      </c>
      <c r="B38" s="8">
        <v>36</v>
      </c>
      <c r="C38" s="59">
        <v>0</v>
      </c>
      <c r="D38" s="3">
        <v>0</v>
      </c>
      <c r="E38" s="59">
        <v>0</v>
      </c>
      <c r="F38" s="59">
        <v>0</v>
      </c>
      <c r="G38" s="59">
        <v>0</v>
      </c>
      <c r="H38" s="21" t="s">
        <v>123</v>
      </c>
      <c r="I38" s="74" t="s">
        <v>6</v>
      </c>
      <c r="J38" s="145" t="s">
        <v>40</v>
      </c>
      <c r="K38" s="145" t="s">
        <v>40</v>
      </c>
      <c r="L38" s="145" t="s">
        <v>40</v>
      </c>
      <c r="M38" s="54">
        <v>0</v>
      </c>
      <c r="N38" s="54">
        <v>0</v>
      </c>
      <c r="O38" s="54">
        <v>0</v>
      </c>
      <c r="P38" s="54">
        <f t="shared" si="0"/>
        <v>0</v>
      </c>
      <c r="Q38" s="54" t="s">
        <v>34</v>
      </c>
    </row>
    <row r="39" spans="1:17" ht="17.25" thickBot="1" x14ac:dyDescent="0.35">
      <c r="A39" s="44">
        <v>0.82586805555555554</v>
      </c>
      <c r="B39" s="8">
        <v>37</v>
      </c>
      <c r="C39" s="59">
        <v>0</v>
      </c>
      <c r="D39" s="3">
        <v>0</v>
      </c>
      <c r="E39" s="59">
        <v>0</v>
      </c>
      <c r="F39" s="59">
        <v>0</v>
      </c>
      <c r="G39" s="59">
        <v>0</v>
      </c>
      <c r="H39" s="21" t="s">
        <v>123</v>
      </c>
      <c r="I39" s="74" t="s">
        <v>6</v>
      </c>
      <c r="J39" s="145" t="s">
        <v>40</v>
      </c>
      <c r="K39" s="145" t="s">
        <v>40</v>
      </c>
      <c r="L39" s="145" t="s">
        <v>40</v>
      </c>
      <c r="M39" s="54">
        <v>0</v>
      </c>
      <c r="N39" s="54">
        <v>0</v>
      </c>
      <c r="O39" s="54">
        <v>0</v>
      </c>
      <c r="P39" s="54">
        <f t="shared" si="0"/>
        <v>0</v>
      </c>
      <c r="Q39" s="54" t="s">
        <v>34</v>
      </c>
    </row>
    <row r="40" spans="1:17" x14ac:dyDescent="0.3">
      <c r="A40" s="66" t="s">
        <v>24</v>
      </c>
      <c r="B40" s="36"/>
      <c r="C40" s="63">
        <f>AVERAGE(C3:C39)</f>
        <v>2.0270270270270272</v>
      </c>
      <c r="D40" s="63">
        <f t="shared" ref="D40:F40" si="1">AVERAGE(D3:D39)</f>
        <v>8.1081081081081086E-2</v>
      </c>
      <c r="E40" s="68">
        <f t="shared" si="1"/>
        <v>0.16216216216216217</v>
      </c>
      <c r="F40" s="68">
        <f t="shared" si="1"/>
        <v>0.60810810810810811</v>
      </c>
      <c r="G40" s="68"/>
      <c r="H40" s="71"/>
      <c r="I40" s="148" t="s">
        <v>74</v>
      </c>
      <c r="J40" s="63">
        <f>COUNTIF(J3:J39, "Yes")</f>
        <v>1</v>
      </c>
      <c r="K40" s="63">
        <f>COUNTIF(K3:K39, "Yes")</f>
        <v>0</v>
      </c>
      <c r="L40" s="63">
        <f>COUNTIF(L3:L39, "Yes")</f>
        <v>1</v>
      </c>
      <c r="M40" s="38"/>
      <c r="N40" s="38"/>
      <c r="O40" s="38"/>
      <c r="P40" s="38"/>
      <c r="Q40" s="38"/>
    </row>
    <row r="41" spans="1:17" ht="17.25" thickBot="1" x14ac:dyDescent="0.35">
      <c r="A41" s="67" t="s">
        <v>45</v>
      </c>
      <c r="B41" s="33"/>
      <c r="C41" s="64">
        <f>MAX(C3:C39)</f>
        <v>30</v>
      </c>
      <c r="D41" s="64">
        <f t="shared" ref="D41:F41" si="2">MAX(D3:D39)</f>
        <v>1</v>
      </c>
      <c r="E41" s="69">
        <f t="shared" si="2"/>
        <v>2</v>
      </c>
      <c r="F41" s="69">
        <f t="shared" si="2"/>
        <v>7.5</v>
      </c>
      <c r="G41" s="69"/>
      <c r="H41" s="72"/>
      <c r="I41" s="149" t="s">
        <v>75</v>
      </c>
      <c r="J41" s="64">
        <f>J40/36*100</f>
        <v>2.7777777777777777</v>
      </c>
      <c r="K41" s="64">
        <f>K40/36*100</f>
        <v>0</v>
      </c>
      <c r="L41" s="64">
        <f>L40/36*100</f>
        <v>2.7777777777777777</v>
      </c>
      <c r="M41" s="40"/>
      <c r="N41" s="40"/>
      <c r="O41" s="40"/>
      <c r="P41" s="40"/>
      <c r="Q41" s="40"/>
    </row>
    <row r="42" spans="1:17" ht="17.25" thickBot="1" x14ac:dyDescent="0.35">
      <c r="A42" s="7"/>
      <c r="M42" s="21"/>
      <c r="N42" s="21"/>
      <c r="O42" s="21"/>
      <c r="P42" s="21"/>
      <c r="Q42" s="21"/>
    </row>
    <row r="43" spans="1:17" x14ac:dyDescent="0.3">
      <c r="A43" s="7"/>
      <c r="K43" s="127" t="s">
        <v>58</v>
      </c>
      <c r="L43" s="142" t="s">
        <v>72</v>
      </c>
      <c r="M43" s="143" t="s">
        <v>75</v>
      </c>
      <c r="N43" s="21"/>
      <c r="O43" s="127" t="s">
        <v>90</v>
      </c>
      <c r="P43" s="142" t="s">
        <v>72</v>
      </c>
      <c r="Q43" s="143" t="s">
        <v>73</v>
      </c>
    </row>
    <row r="44" spans="1:17" x14ac:dyDescent="0.3">
      <c r="A44" s="7"/>
      <c r="K44" s="128" t="s">
        <v>6</v>
      </c>
      <c r="L44" s="129">
        <f>COUNTIF(I3:I40, "Not a Reef")</f>
        <v>34</v>
      </c>
      <c r="M44" s="130">
        <f>L44/L48*100</f>
        <v>91.891891891891902</v>
      </c>
      <c r="N44" s="21"/>
      <c r="O44" s="131" t="s">
        <v>34</v>
      </c>
      <c r="P44" s="129">
        <f>COUNTIF(Q3:Q39, "Low")</f>
        <v>36</v>
      </c>
      <c r="Q44" s="130">
        <f>P44/P47*100</f>
        <v>100</v>
      </c>
    </row>
    <row r="45" spans="1:17" x14ac:dyDescent="0.3">
      <c r="A45" s="7"/>
      <c r="K45" s="131" t="s">
        <v>34</v>
      </c>
      <c r="L45" s="129">
        <f>COUNTIF(I3:I40, "Low")</f>
        <v>0</v>
      </c>
      <c r="M45" s="130">
        <f>L45/L48*100</f>
        <v>0</v>
      </c>
      <c r="N45" s="21"/>
      <c r="O45" s="132" t="s">
        <v>33</v>
      </c>
      <c r="P45" s="129">
        <f>COUNTIF(Q3:Q39, "Medium")</f>
        <v>0</v>
      </c>
      <c r="Q45" s="130">
        <f>P45/P47*100</f>
        <v>0</v>
      </c>
    </row>
    <row r="46" spans="1:17" x14ac:dyDescent="0.3">
      <c r="A46" s="7"/>
      <c r="K46" s="132" t="s">
        <v>33</v>
      </c>
      <c r="L46" s="129">
        <f>COUNTIF(I3:I40, "Medium")</f>
        <v>3</v>
      </c>
      <c r="M46" s="130">
        <f>L46/L48*100</f>
        <v>8.1081081081081088</v>
      </c>
      <c r="N46" s="21"/>
      <c r="O46" s="133" t="s">
        <v>32</v>
      </c>
      <c r="P46" s="129">
        <f>COUNTIF(Q3:Q39, "High")</f>
        <v>0</v>
      </c>
      <c r="Q46" s="130">
        <f>P46/P47*100</f>
        <v>0</v>
      </c>
    </row>
    <row r="47" spans="1:17" ht="17.25" thickBot="1" x14ac:dyDescent="0.35">
      <c r="K47" s="133" t="s">
        <v>32</v>
      </c>
      <c r="L47" s="129">
        <f>COUNTIF(I3:I40, "High")</f>
        <v>0</v>
      </c>
      <c r="M47" s="130">
        <f>L47/L48*100</f>
        <v>0</v>
      </c>
      <c r="N47" s="21"/>
      <c r="O47" s="134" t="s">
        <v>71</v>
      </c>
      <c r="P47" s="135">
        <f>SUM(P44:P46)</f>
        <v>36</v>
      </c>
      <c r="Q47" s="136">
        <f>SUM(Q44:Q46)</f>
        <v>100</v>
      </c>
    </row>
    <row r="48" spans="1:17" ht="17.25" thickBot="1" x14ac:dyDescent="0.35">
      <c r="K48" s="134" t="s">
        <v>71</v>
      </c>
      <c r="L48" s="135">
        <f>SUM(L44:L47)</f>
        <v>37</v>
      </c>
      <c r="M48" s="136">
        <f>SUM(M44:M47)</f>
        <v>100.00000000000001</v>
      </c>
    </row>
  </sheetData>
  <mergeCells count="8">
    <mergeCell ref="J1:L1"/>
    <mergeCell ref="M1:Q1"/>
    <mergeCell ref="H1:H2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selection activeCell="I2" sqref="I2"/>
    </sheetView>
  </sheetViews>
  <sheetFormatPr defaultRowHeight="16.5" x14ac:dyDescent="0.25"/>
  <cols>
    <col min="1" max="1" width="13.42578125" style="2" bestFit="1" customWidth="1"/>
    <col min="2" max="2" width="16.42578125" style="2" bestFit="1" customWidth="1"/>
    <col min="3" max="3" width="9.140625" style="51"/>
    <col min="4" max="4" width="9.140625" style="51" customWidth="1"/>
    <col min="5" max="7" width="11.42578125" style="51" customWidth="1"/>
    <col min="8" max="8" width="22" style="189" customWidth="1"/>
    <col min="9" max="9" width="22" style="213" customWidth="1"/>
    <col min="10" max="10" width="12.85546875" style="2" customWidth="1"/>
    <col min="11" max="12" width="9.140625" style="2" customWidth="1"/>
    <col min="13" max="13" width="14.42578125" style="21" customWidth="1"/>
    <col min="14" max="15" width="9.140625" style="21" customWidth="1"/>
    <col min="16" max="16" width="9.140625" style="175" customWidth="1"/>
    <col min="17" max="17" width="9.140625" style="21" customWidth="1"/>
    <col min="18" max="16384" width="9.140625" style="21"/>
  </cols>
  <sheetData>
    <row r="1" spans="1:17" ht="17.25" thickBot="1" x14ac:dyDescent="0.35">
      <c r="A1" s="250" t="s">
        <v>26</v>
      </c>
      <c r="B1" s="250" t="s">
        <v>27</v>
      </c>
      <c r="C1" s="257" t="s">
        <v>28</v>
      </c>
      <c r="D1" s="260" t="s">
        <v>17</v>
      </c>
      <c r="E1" s="257" t="s">
        <v>29</v>
      </c>
      <c r="F1" s="257"/>
      <c r="G1" s="257"/>
      <c r="H1" s="246" t="s">
        <v>35</v>
      </c>
      <c r="I1" s="222" t="s">
        <v>54</v>
      </c>
      <c r="J1" s="262" t="s">
        <v>55</v>
      </c>
      <c r="K1" s="262"/>
      <c r="L1" s="262"/>
      <c r="M1" s="259" t="s">
        <v>70</v>
      </c>
      <c r="N1" s="259"/>
      <c r="O1" s="259"/>
      <c r="P1" s="259"/>
      <c r="Q1" s="259"/>
    </row>
    <row r="2" spans="1:17" ht="17.25" thickBot="1" x14ac:dyDescent="0.35">
      <c r="A2" s="251"/>
      <c r="B2" s="251"/>
      <c r="C2" s="258"/>
      <c r="D2" s="261"/>
      <c r="E2" s="218" t="s">
        <v>30</v>
      </c>
      <c r="F2" s="218" t="s">
        <v>38</v>
      </c>
      <c r="G2" s="219" t="s">
        <v>44</v>
      </c>
      <c r="H2" s="247"/>
      <c r="I2" s="41" t="s">
        <v>135</v>
      </c>
      <c r="J2" s="223" t="s">
        <v>56</v>
      </c>
      <c r="K2" s="223" t="s">
        <v>57</v>
      </c>
      <c r="L2" s="224" t="s">
        <v>76</v>
      </c>
      <c r="M2" s="224" t="s">
        <v>79</v>
      </c>
      <c r="N2" s="224" t="s">
        <v>28</v>
      </c>
      <c r="O2" s="225" t="s">
        <v>35</v>
      </c>
      <c r="P2" s="226" t="s">
        <v>88</v>
      </c>
      <c r="Q2" s="224" t="s">
        <v>76</v>
      </c>
    </row>
    <row r="3" spans="1:17" ht="33" x14ac:dyDescent="0.25">
      <c r="A3" s="2">
        <v>30</v>
      </c>
      <c r="B3" s="2">
        <v>1</v>
      </c>
      <c r="C3" s="51">
        <v>25</v>
      </c>
      <c r="D3" s="51">
        <v>1</v>
      </c>
      <c r="E3" s="51">
        <v>1</v>
      </c>
      <c r="F3" s="51">
        <v>3.5</v>
      </c>
      <c r="G3" s="51" t="s">
        <v>16</v>
      </c>
      <c r="H3" s="58" t="s">
        <v>114</v>
      </c>
      <c r="I3" s="54" t="s">
        <v>34</v>
      </c>
      <c r="J3" s="140" t="s">
        <v>40</v>
      </c>
      <c r="K3" s="140" t="s">
        <v>40</v>
      </c>
      <c r="L3" s="140" t="s">
        <v>40</v>
      </c>
      <c r="M3" s="54">
        <v>0</v>
      </c>
      <c r="N3" s="54">
        <v>0</v>
      </c>
      <c r="O3" s="56">
        <v>100</v>
      </c>
      <c r="P3" s="177">
        <f>AVERAGE(M3:O3)</f>
        <v>33.333333333333336</v>
      </c>
      <c r="Q3" s="177" t="s">
        <v>33</v>
      </c>
    </row>
    <row r="4" spans="1:17" ht="33" x14ac:dyDescent="0.25">
      <c r="A4" s="2">
        <v>60</v>
      </c>
      <c r="B4" s="2">
        <v>2</v>
      </c>
      <c r="C4" s="51">
        <v>20</v>
      </c>
      <c r="D4" s="51">
        <v>1</v>
      </c>
      <c r="E4" s="51">
        <v>1</v>
      </c>
      <c r="F4" s="51">
        <v>3.5</v>
      </c>
      <c r="G4" s="51" t="s">
        <v>16</v>
      </c>
      <c r="H4" s="58" t="s">
        <v>115</v>
      </c>
      <c r="I4" s="54" t="s">
        <v>34</v>
      </c>
      <c r="J4" s="140" t="s">
        <v>40</v>
      </c>
      <c r="K4" s="140" t="s">
        <v>40</v>
      </c>
      <c r="L4" s="140" t="s">
        <v>40</v>
      </c>
      <c r="M4" s="54">
        <v>0</v>
      </c>
      <c r="N4" s="54">
        <v>0</v>
      </c>
      <c r="O4" s="56">
        <v>100</v>
      </c>
      <c r="P4" s="177">
        <f t="shared" ref="P4:P54" si="0">AVERAGE(M4:O4)</f>
        <v>33.333333333333336</v>
      </c>
      <c r="Q4" s="177" t="s">
        <v>33</v>
      </c>
    </row>
    <row r="5" spans="1:17" ht="33" x14ac:dyDescent="0.25">
      <c r="A5" s="2">
        <v>90</v>
      </c>
      <c r="B5" s="2">
        <v>3</v>
      </c>
      <c r="C5" s="51">
        <v>15</v>
      </c>
      <c r="D5" s="51">
        <v>1</v>
      </c>
      <c r="E5" s="51">
        <v>1</v>
      </c>
      <c r="F5" s="51">
        <v>3.5</v>
      </c>
      <c r="G5" s="51" t="s">
        <v>16</v>
      </c>
      <c r="H5" s="58" t="s">
        <v>114</v>
      </c>
      <c r="I5" s="54" t="s">
        <v>34</v>
      </c>
      <c r="J5" s="140" t="s">
        <v>40</v>
      </c>
      <c r="K5" s="140" t="s">
        <v>40</v>
      </c>
      <c r="L5" s="140" t="s">
        <v>40</v>
      </c>
      <c r="M5" s="54">
        <v>0</v>
      </c>
      <c r="N5" s="54">
        <v>0</v>
      </c>
      <c r="O5" s="56">
        <v>100</v>
      </c>
      <c r="P5" s="177">
        <f t="shared" si="0"/>
        <v>33.333333333333336</v>
      </c>
      <c r="Q5" s="177" t="s">
        <v>33</v>
      </c>
    </row>
    <row r="6" spans="1:17" ht="33" x14ac:dyDescent="0.25">
      <c r="A6" s="2">
        <v>120</v>
      </c>
      <c r="B6" s="2">
        <v>4</v>
      </c>
      <c r="C6" s="51">
        <v>45</v>
      </c>
      <c r="D6" s="51">
        <v>1</v>
      </c>
      <c r="E6" s="51">
        <v>2</v>
      </c>
      <c r="F6" s="51">
        <v>7.5</v>
      </c>
      <c r="G6" s="51" t="s">
        <v>9</v>
      </c>
      <c r="H6" s="58" t="s">
        <v>115</v>
      </c>
      <c r="I6" s="168" t="s">
        <v>33</v>
      </c>
      <c r="J6" s="140" t="s">
        <v>40</v>
      </c>
      <c r="K6" s="140" t="s">
        <v>40</v>
      </c>
      <c r="L6" s="140" t="s">
        <v>40</v>
      </c>
      <c r="M6" s="54">
        <v>0</v>
      </c>
      <c r="N6" s="54">
        <v>0</v>
      </c>
      <c r="O6" s="56">
        <v>100</v>
      </c>
      <c r="P6" s="177">
        <f t="shared" si="0"/>
        <v>33.333333333333336</v>
      </c>
      <c r="Q6" s="177" t="s">
        <v>33</v>
      </c>
    </row>
    <row r="7" spans="1:17" x14ac:dyDescent="0.25">
      <c r="A7" s="2">
        <v>150</v>
      </c>
      <c r="B7" s="2">
        <v>5</v>
      </c>
      <c r="C7" s="51">
        <v>30</v>
      </c>
      <c r="D7" s="51">
        <v>1</v>
      </c>
      <c r="E7" s="51">
        <v>1</v>
      </c>
      <c r="F7" s="51">
        <v>3.5</v>
      </c>
      <c r="G7" s="51" t="s">
        <v>16</v>
      </c>
      <c r="H7" s="58" t="s">
        <v>47</v>
      </c>
      <c r="I7" s="54" t="s">
        <v>34</v>
      </c>
      <c r="J7" s="141" t="s">
        <v>39</v>
      </c>
      <c r="K7" s="140" t="s">
        <v>40</v>
      </c>
      <c r="L7" s="141" t="s">
        <v>39</v>
      </c>
      <c r="M7" s="54">
        <v>0</v>
      </c>
      <c r="N7" s="54">
        <v>0</v>
      </c>
      <c r="O7" s="56">
        <v>100</v>
      </c>
      <c r="P7" s="177">
        <f t="shared" si="0"/>
        <v>33.333333333333336</v>
      </c>
      <c r="Q7" s="177" t="s">
        <v>33</v>
      </c>
    </row>
    <row r="8" spans="1:17" x14ac:dyDescent="0.25">
      <c r="A8" s="2">
        <v>180</v>
      </c>
      <c r="B8" s="2">
        <v>6</v>
      </c>
      <c r="C8" s="51" t="s">
        <v>18</v>
      </c>
      <c r="D8" s="51" t="s">
        <v>18</v>
      </c>
      <c r="E8" s="51" t="s">
        <v>18</v>
      </c>
      <c r="F8" s="51" t="s">
        <v>18</v>
      </c>
      <c r="G8" s="51" t="s">
        <v>18</v>
      </c>
      <c r="H8" s="58" t="s">
        <v>51</v>
      </c>
      <c r="I8" s="2" t="s">
        <v>18</v>
      </c>
      <c r="J8" s="2" t="s">
        <v>18</v>
      </c>
      <c r="K8" s="2" t="s">
        <v>18</v>
      </c>
      <c r="L8" s="2" t="s">
        <v>18</v>
      </c>
      <c r="M8" s="2" t="s">
        <v>18</v>
      </c>
      <c r="N8" s="2" t="s">
        <v>18</v>
      </c>
      <c r="O8" s="2" t="s">
        <v>18</v>
      </c>
      <c r="P8" s="2" t="s">
        <v>18</v>
      </c>
      <c r="Q8" s="2" t="s">
        <v>18</v>
      </c>
    </row>
    <row r="9" spans="1:17" ht="33" x14ac:dyDescent="0.3">
      <c r="A9" s="2">
        <v>210</v>
      </c>
      <c r="B9" s="2">
        <v>7</v>
      </c>
      <c r="C9" s="51">
        <v>15</v>
      </c>
      <c r="D9" s="51">
        <v>1</v>
      </c>
      <c r="E9" s="51">
        <v>1</v>
      </c>
      <c r="F9" s="51">
        <v>3.5</v>
      </c>
      <c r="G9" s="51" t="s">
        <v>16</v>
      </c>
      <c r="H9" s="198" t="s">
        <v>115</v>
      </c>
      <c r="I9" s="54" t="s">
        <v>34</v>
      </c>
      <c r="J9" s="140" t="s">
        <v>40</v>
      </c>
      <c r="K9" s="140" t="s">
        <v>40</v>
      </c>
      <c r="L9" s="140" t="s">
        <v>40</v>
      </c>
      <c r="M9" s="54">
        <v>0</v>
      </c>
      <c r="N9" s="54">
        <v>0</v>
      </c>
      <c r="O9" s="56">
        <v>100</v>
      </c>
      <c r="P9" s="177">
        <f t="shared" si="0"/>
        <v>33.333333333333336</v>
      </c>
      <c r="Q9" s="177" t="s">
        <v>33</v>
      </c>
    </row>
    <row r="10" spans="1:17" ht="33" x14ac:dyDescent="0.3">
      <c r="A10" s="2">
        <v>210</v>
      </c>
      <c r="B10" s="2">
        <v>8</v>
      </c>
      <c r="C10" s="51" t="s">
        <v>18</v>
      </c>
      <c r="D10" s="51">
        <v>1</v>
      </c>
      <c r="E10" s="51" t="s">
        <v>18</v>
      </c>
      <c r="F10" s="51" t="s">
        <v>18</v>
      </c>
      <c r="G10" s="51" t="s">
        <v>18</v>
      </c>
      <c r="H10" s="198" t="s">
        <v>114</v>
      </c>
      <c r="I10" s="51" t="s">
        <v>18</v>
      </c>
      <c r="J10" s="2" t="s">
        <v>18</v>
      </c>
      <c r="K10" s="2" t="s">
        <v>18</v>
      </c>
      <c r="L10" s="2" t="s">
        <v>18</v>
      </c>
      <c r="M10" s="54">
        <v>0</v>
      </c>
      <c r="N10" s="54">
        <v>0</v>
      </c>
      <c r="O10" s="56">
        <v>100</v>
      </c>
      <c r="P10" s="177">
        <f t="shared" si="0"/>
        <v>33.333333333333336</v>
      </c>
      <c r="Q10" s="177" t="s">
        <v>33</v>
      </c>
    </row>
    <row r="11" spans="1:17" ht="33" x14ac:dyDescent="0.3">
      <c r="A11" s="2">
        <v>270</v>
      </c>
      <c r="B11" s="2">
        <v>9</v>
      </c>
      <c r="C11" s="51">
        <v>20</v>
      </c>
      <c r="D11" s="51">
        <v>1</v>
      </c>
      <c r="E11" s="51">
        <v>1</v>
      </c>
      <c r="F11" s="51">
        <v>3.5</v>
      </c>
      <c r="G11" s="51" t="s">
        <v>16</v>
      </c>
      <c r="H11" s="198" t="s">
        <v>114</v>
      </c>
      <c r="I11" s="54" t="s">
        <v>34</v>
      </c>
      <c r="J11" s="140" t="s">
        <v>40</v>
      </c>
      <c r="K11" s="140" t="s">
        <v>40</v>
      </c>
      <c r="L11" s="140" t="s">
        <v>40</v>
      </c>
      <c r="M11" s="54">
        <v>0</v>
      </c>
      <c r="N11" s="54">
        <v>0</v>
      </c>
      <c r="O11" s="56">
        <v>100</v>
      </c>
      <c r="P11" s="177">
        <f t="shared" si="0"/>
        <v>33.333333333333336</v>
      </c>
      <c r="Q11" s="177" t="s">
        <v>33</v>
      </c>
    </row>
    <row r="12" spans="1:17" ht="33" x14ac:dyDescent="0.3">
      <c r="A12" s="2">
        <v>300</v>
      </c>
      <c r="B12" s="2">
        <v>10</v>
      </c>
      <c r="C12" s="51">
        <v>15</v>
      </c>
      <c r="D12" s="51">
        <v>1</v>
      </c>
      <c r="E12" s="51">
        <v>1</v>
      </c>
      <c r="F12" s="51">
        <v>3.5</v>
      </c>
      <c r="G12" s="51" t="s">
        <v>16</v>
      </c>
      <c r="H12" s="198" t="s">
        <v>114</v>
      </c>
      <c r="I12" s="54" t="s">
        <v>34</v>
      </c>
      <c r="J12" s="140" t="s">
        <v>40</v>
      </c>
      <c r="K12" s="140" t="s">
        <v>40</v>
      </c>
      <c r="L12" s="140" t="s">
        <v>40</v>
      </c>
      <c r="M12" s="54">
        <v>0</v>
      </c>
      <c r="N12" s="54">
        <v>0</v>
      </c>
      <c r="O12" s="56">
        <v>100</v>
      </c>
      <c r="P12" s="177">
        <f t="shared" si="0"/>
        <v>33.333333333333336</v>
      </c>
      <c r="Q12" s="177" t="s">
        <v>33</v>
      </c>
    </row>
    <row r="13" spans="1:17" ht="33" x14ac:dyDescent="0.25">
      <c r="A13" s="2">
        <v>330</v>
      </c>
      <c r="B13" s="2">
        <v>11</v>
      </c>
      <c r="C13" s="51">
        <v>15</v>
      </c>
      <c r="D13" s="51">
        <v>1</v>
      </c>
      <c r="E13" s="51">
        <v>1</v>
      </c>
      <c r="F13" s="51">
        <v>3.5</v>
      </c>
      <c r="G13" s="51" t="s">
        <v>16</v>
      </c>
      <c r="H13" s="58" t="s">
        <v>114</v>
      </c>
      <c r="I13" s="54" t="s">
        <v>34</v>
      </c>
      <c r="J13" s="140" t="s">
        <v>40</v>
      </c>
      <c r="K13" s="140" t="s">
        <v>40</v>
      </c>
      <c r="L13" s="140" t="s">
        <v>40</v>
      </c>
      <c r="M13" s="54">
        <v>0</v>
      </c>
      <c r="N13" s="54">
        <v>0</v>
      </c>
      <c r="O13" s="56">
        <v>100</v>
      </c>
      <c r="P13" s="177">
        <f t="shared" si="0"/>
        <v>33.333333333333336</v>
      </c>
      <c r="Q13" s="177" t="s">
        <v>33</v>
      </c>
    </row>
    <row r="14" spans="1:17" ht="33" x14ac:dyDescent="0.25">
      <c r="A14" s="2">
        <v>360</v>
      </c>
      <c r="B14" s="2">
        <v>12</v>
      </c>
      <c r="C14" s="51">
        <v>10</v>
      </c>
      <c r="D14" s="51">
        <v>1</v>
      </c>
      <c r="E14" s="51">
        <v>1</v>
      </c>
      <c r="F14" s="51">
        <v>3.5</v>
      </c>
      <c r="G14" s="51" t="s">
        <v>16</v>
      </c>
      <c r="H14" s="58" t="s">
        <v>114</v>
      </c>
      <c r="I14" s="54" t="s">
        <v>34</v>
      </c>
      <c r="J14" s="140" t="s">
        <v>40</v>
      </c>
      <c r="K14" s="140" t="s">
        <v>40</v>
      </c>
      <c r="L14" s="140" t="s">
        <v>40</v>
      </c>
      <c r="M14" s="54">
        <v>0</v>
      </c>
      <c r="N14" s="54">
        <v>0</v>
      </c>
      <c r="O14" s="56">
        <v>100</v>
      </c>
      <c r="P14" s="177">
        <f t="shared" si="0"/>
        <v>33.333333333333336</v>
      </c>
      <c r="Q14" s="177" t="s">
        <v>33</v>
      </c>
    </row>
    <row r="15" spans="1:17" ht="33" x14ac:dyDescent="0.25">
      <c r="A15" s="2">
        <v>390</v>
      </c>
      <c r="B15" s="2">
        <v>13</v>
      </c>
      <c r="C15" s="51">
        <v>15</v>
      </c>
      <c r="D15" s="51">
        <v>1</v>
      </c>
      <c r="E15" s="51">
        <v>2</v>
      </c>
      <c r="F15" s="51">
        <v>7.5</v>
      </c>
      <c r="G15" s="51" t="s">
        <v>9</v>
      </c>
      <c r="H15" s="58" t="s">
        <v>116</v>
      </c>
      <c r="I15" s="54" t="s">
        <v>34</v>
      </c>
      <c r="J15" s="140" t="s">
        <v>40</v>
      </c>
      <c r="K15" s="140" t="s">
        <v>40</v>
      </c>
      <c r="L15" s="140" t="s">
        <v>40</v>
      </c>
      <c r="M15" s="54">
        <v>0</v>
      </c>
      <c r="N15" s="54">
        <v>0</v>
      </c>
      <c r="O15" s="57">
        <v>50</v>
      </c>
      <c r="P15" s="176">
        <f t="shared" si="0"/>
        <v>16.666666666666668</v>
      </c>
      <c r="Q15" s="176" t="s">
        <v>34</v>
      </c>
    </row>
    <row r="16" spans="1:17" x14ac:dyDescent="0.25">
      <c r="A16" s="2">
        <v>420</v>
      </c>
      <c r="B16" s="2">
        <v>14</v>
      </c>
      <c r="C16" s="51">
        <v>5</v>
      </c>
      <c r="D16" s="51">
        <v>1</v>
      </c>
      <c r="E16" s="51">
        <v>1</v>
      </c>
      <c r="F16" s="51">
        <v>3.5</v>
      </c>
      <c r="G16" s="51" t="s">
        <v>16</v>
      </c>
      <c r="H16" s="58" t="s">
        <v>108</v>
      </c>
      <c r="I16" s="217" t="s">
        <v>6</v>
      </c>
      <c r="J16" s="140" t="s">
        <v>40</v>
      </c>
      <c r="K16" s="140" t="s">
        <v>40</v>
      </c>
      <c r="L16" s="140" t="s">
        <v>40</v>
      </c>
      <c r="M16" s="54">
        <v>0</v>
      </c>
      <c r="N16" s="54">
        <v>0</v>
      </c>
      <c r="O16" s="57">
        <v>50</v>
      </c>
      <c r="P16" s="176">
        <f t="shared" si="0"/>
        <v>16.666666666666668</v>
      </c>
      <c r="Q16" s="176" t="s">
        <v>34</v>
      </c>
    </row>
    <row r="17" spans="1:17" ht="33" x14ac:dyDescent="0.25">
      <c r="A17" s="2">
        <v>450</v>
      </c>
      <c r="B17" s="2">
        <v>15</v>
      </c>
      <c r="C17" s="51">
        <v>7</v>
      </c>
      <c r="D17" s="51">
        <v>1</v>
      </c>
      <c r="E17" s="51">
        <v>1</v>
      </c>
      <c r="F17" s="51">
        <v>3.5</v>
      </c>
      <c r="G17" s="51" t="s">
        <v>16</v>
      </c>
      <c r="H17" s="58" t="s">
        <v>114</v>
      </c>
      <c r="I17" s="217" t="s">
        <v>6</v>
      </c>
      <c r="J17" s="140" t="s">
        <v>40</v>
      </c>
      <c r="K17" s="140" t="s">
        <v>40</v>
      </c>
      <c r="L17" s="140" t="s">
        <v>40</v>
      </c>
      <c r="M17" s="54">
        <v>0</v>
      </c>
      <c r="N17" s="54">
        <v>0</v>
      </c>
      <c r="O17" s="56">
        <v>100</v>
      </c>
      <c r="P17" s="177">
        <f t="shared" si="0"/>
        <v>33.333333333333336</v>
      </c>
      <c r="Q17" s="177" t="s">
        <v>33</v>
      </c>
    </row>
    <row r="18" spans="1:17" ht="33" x14ac:dyDescent="0.25">
      <c r="A18" s="2">
        <v>480</v>
      </c>
      <c r="B18" s="2">
        <v>16</v>
      </c>
      <c r="C18" s="51">
        <v>5</v>
      </c>
      <c r="D18" s="51">
        <v>1</v>
      </c>
      <c r="E18" s="51">
        <v>1</v>
      </c>
      <c r="F18" s="51">
        <v>3.5</v>
      </c>
      <c r="G18" s="51" t="s">
        <v>134</v>
      </c>
      <c r="H18" s="58" t="s">
        <v>114</v>
      </c>
      <c r="I18" s="217" t="s">
        <v>6</v>
      </c>
      <c r="J18" s="140" t="s">
        <v>40</v>
      </c>
      <c r="K18" s="140" t="s">
        <v>40</v>
      </c>
      <c r="L18" s="140" t="s">
        <v>40</v>
      </c>
      <c r="M18" s="54">
        <v>0</v>
      </c>
      <c r="N18" s="54">
        <v>0</v>
      </c>
      <c r="O18" s="56">
        <v>100</v>
      </c>
      <c r="P18" s="177">
        <f t="shared" si="0"/>
        <v>33.333333333333336</v>
      </c>
      <c r="Q18" s="177" t="s">
        <v>33</v>
      </c>
    </row>
    <row r="19" spans="1:17" ht="33" x14ac:dyDescent="0.25">
      <c r="A19" s="2">
        <v>510</v>
      </c>
      <c r="B19" s="2">
        <v>17</v>
      </c>
      <c r="C19" s="51">
        <v>3</v>
      </c>
      <c r="D19" s="51">
        <v>1</v>
      </c>
      <c r="E19" s="51">
        <v>0</v>
      </c>
      <c r="F19" s="51">
        <v>0</v>
      </c>
      <c r="G19" s="51" t="s">
        <v>23</v>
      </c>
      <c r="H19" s="58" t="s">
        <v>114</v>
      </c>
      <c r="I19" s="54" t="s">
        <v>34</v>
      </c>
      <c r="J19" s="140" t="s">
        <v>40</v>
      </c>
      <c r="K19" s="140" t="s">
        <v>40</v>
      </c>
      <c r="L19" s="140" t="s">
        <v>40</v>
      </c>
      <c r="M19" s="54">
        <v>0</v>
      </c>
      <c r="N19" s="54">
        <v>0</v>
      </c>
      <c r="O19" s="56">
        <v>100</v>
      </c>
      <c r="P19" s="177">
        <f t="shared" si="0"/>
        <v>33.333333333333336</v>
      </c>
      <c r="Q19" s="177" t="s">
        <v>33</v>
      </c>
    </row>
    <row r="20" spans="1:17" ht="33" x14ac:dyDescent="0.25">
      <c r="A20" s="2">
        <v>540</v>
      </c>
      <c r="B20" s="2">
        <v>18</v>
      </c>
      <c r="C20" s="51">
        <v>8</v>
      </c>
      <c r="D20" s="51">
        <v>1</v>
      </c>
      <c r="E20" s="51">
        <v>2</v>
      </c>
      <c r="F20" s="51">
        <v>7.5</v>
      </c>
      <c r="G20" s="51" t="s">
        <v>9</v>
      </c>
      <c r="H20" s="58" t="s">
        <v>114</v>
      </c>
      <c r="I20" s="217" t="s">
        <v>6</v>
      </c>
      <c r="J20" s="140" t="s">
        <v>40</v>
      </c>
      <c r="K20" s="140" t="s">
        <v>40</v>
      </c>
      <c r="L20" s="140" t="s">
        <v>40</v>
      </c>
      <c r="M20" s="54">
        <v>0</v>
      </c>
      <c r="N20" s="54">
        <v>0</v>
      </c>
      <c r="O20" s="56">
        <v>100</v>
      </c>
      <c r="P20" s="177">
        <f t="shared" si="0"/>
        <v>33.333333333333336</v>
      </c>
      <c r="Q20" s="177" t="s">
        <v>33</v>
      </c>
    </row>
    <row r="21" spans="1:17" ht="33" x14ac:dyDescent="0.25">
      <c r="A21" s="2">
        <v>570</v>
      </c>
      <c r="B21" s="2">
        <v>19</v>
      </c>
      <c r="C21" s="51">
        <v>20</v>
      </c>
      <c r="D21" s="51">
        <v>1</v>
      </c>
      <c r="E21" s="51">
        <v>2</v>
      </c>
      <c r="F21" s="51">
        <v>7.5</v>
      </c>
      <c r="G21" s="51" t="s">
        <v>9</v>
      </c>
      <c r="H21" s="58" t="s">
        <v>117</v>
      </c>
      <c r="I21" s="57" t="s">
        <v>33</v>
      </c>
      <c r="J21" s="140" t="s">
        <v>40</v>
      </c>
      <c r="K21" s="140" t="s">
        <v>40</v>
      </c>
      <c r="L21" s="140" t="s">
        <v>40</v>
      </c>
      <c r="M21" s="54">
        <v>0</v>
      </c>
      <c r="N21" s="54">
        <v>0</v>
      </c>
      <c r="O21" s="57">
        <v>50</v>
      </c>
      <c r="P21" s="176">
        <f t="shared" si="0"/>
        <v>16.666666666666668</v>
      </c>
      <c r="Q21" s="176" t="s">
        <v>34</v>
      </c>
    </row>
    <row r="22" spans="1:17" x14ac:dyDescent="0.25">
      <c r="A22" s="2">
        <v>600</v>
      </c>
      <c r="B22" s="2">
        <v>20</v>
      </c>
      <c r="C22" s="51" t="s">
        <v>18</v>
      </c>
      <c r="D22" s="51" t="s">
        <v>18</v>
      </c>
      <c r="E22" s="51" t="s">
        <v>18</v>
      </c>
      <c r="F22" s="51" t="s">
        <v>18</v>
      </c>
      <c r="G22" s="65" t="s">
        <v>18</v>
      </c>
      <c r="H22" s="65" t="s">
        <v>18</v>
      </c>
      <c r="I22" s="65" t="s">
        <v>18</v>
      </c>
      <c r="J22" s="2" t="s">
        <v>18</v>
      </c>
      <c r="K22" s="2" t="s">
        <v>18</v>
      </c>
      <c r="L22" s="2" t="s">
        <v>18</v>
      </c>
      <c r="M22" s="2" t="s">
        <v>18</v>
      </c>
      <c r="N22" s="2" t="s">
        <v>18</v>
      </c>
      <c r="O22" s="2" t="s">
        <v>18</v>
      </c>
      <c r="P22" s="2" t="s">
        <v>18</v>
      </c>
      <c r="Q22" s="2" t="s">
        <v>18</v>
      </c>
    </row>
    <row r="23" spans="1:17" x14ac:dyDescent="0.25">
      <c r="A23" s="2">
        <v>630</v>
      </c>
      <c r="B23" s="2">
        <v>21</v>
      </c>
      <c r="C23" s="51">
        <v>20</v>
      </c>
      <c r="D23" s="51">
        <v>1</v>
      </c>
      <c r="E23" s="51">
        <v>2</v>
      </c>
      <c r="F23" s="51">
        <v>7.5</v>
      </c>
      <c r="G23" s="51" t="s">
        <v>9</v>
      </c>
      <c r="H23" s="58" t="s">
        <v>108</v>
      </c>
      <c r="I23" s="57" t="s">
        <v>33</v>
      </c>
      <c r="J23" s="140" t="s">
        <v>40</v>
      </c>
      <c r="K23" s="140" t="s">
        <v>40</v>
      </c>
      <c r="L23" s="140" t="s">
        <v>40</v>
      </c>
      <c r="M23" s="54">
        <v>0</v>
      </c>
      <c r="N23" s="54">
        <v>0</v>
      </c>
      <c r="O23" s="57">
        <v>50</v>
      </c>
      <c r="P23" s="176">
        <f t="shared" si="0"/>
        <v>16.666666666666668</v>
      </c>
      <c r="Q23" s="176" t="s">
        <v>34</v>
      </c>
    </row>
    <row r="24" spans="1:17" ht="33" x14ac:dyDescent="0.25">
      <c r="A24" s="2">
        <v>660</v>
      </c>
      <c r="B24" s="2">
        <v>22</v>
      </c>
      <c r="C24" s="51">
        <v>5</v>
      </c>
      <c r="D24" s="51">
        <v>1</v>
      </c>
      <c r="E24" s="51">
        <v>1</v>
      </c>
      <c r="F24" s="51">
        <v>3.5</v>
      </c>
      <c r="G24" s="51" t="s">
        <v>16</v>
      </c>
      <c r="H24" s="58" t="s">
        <v>114</v>
      </c>
      <c r="I24" s="217" t="s">
        <v>6</v>
      </c>
      <c r="J24" s="140" t="s">
        <v>40</v>
      </c>
      <c r="K24" s="140" t="s">
        <v>40</v>
      </c>
      <c r="L24" s="140" t="s">
        <v>40</v>
      </c>
      <c r="M24" s="54">
        <v>0</v>
      </c>
      <c r="N24" s="54">
        <v>0</v>
      </c>
      <c r="O24" s="56">
        <v>100</v>
      </c>
      <c r="P24" s="177">
        <f t="shared" si="0"/>
        <v>33.333333333333336</v>
      </c>
      <c r="Q24" s="177" t="s">
        <v>33</v>
      </c>
    </row>
    <row r="25" spans="1:17" x14ac:dyDescent="0.25">
      <c r="A25" s="2">
        <v>690</v>
      </c>
      <c r="B25" s="2">
        <v>23</v>
      </c>
      <c r="C25" s="51">
        <v>2</v>
      </c>
      <c r="D25" s="51">
        <v>1</v>
      </c>
      <c r="E25" s="51">
        <v>0</v>
      </c>
      <c r="F25" s="51">
        <v>0</v>
      </c>
      <c r="G25" s="51" t="s">
        <v>23</v>
      </c>
      <c r="H25" s="58" t="s">
        <v>46</v>
      </c>
      <c r="I25" s="217" t="s">
        <v>6</v>
      </c>
      <c r="J25" s="140" t="s">
        <v>40</v>
      </c>
      <c r="K25" s="140" t="s">
        <v>40</v>
      </c>
      <c r="L25" s="140" t="s">
        <v>40</v>
      </c>
      <c r="M25" s="54">
        <v>0</v>
      </c>
      <c r="N25" s="54">
        <v>0</v>
      </c>
      <c r="O25" s="54">
        <v>0</v>
      </c>
      <c r="P25" s="176">
        <f t="shared" si="0"/>
        <v>0</v>
      </c>
      <c r="Q25" s="176" t="s">
        <v>34</v>
      </c>
    </row>
    <row r="26" spans="1:17" x14ac:dyDescent="0.25">
      <c r="A26" s="2">
        <v>720</v>
      </c>
      <c r="B26" s="2">
        <v>24</v>
      </c>
      <c r="C26" s="51">
        <v>2</v>
      </c>
      <c r="D26" s="51">
        <v>1</v>
      </c>
      <c r="E26" s="51">
        <v>0</v>
      </c>
      <c r="F26" s="51">
        <v>0</v>
      </c>
      <c r="G26" s="51" t="s">
        <v>23</v>
      </c>
      <c r="H26" s="58" t="s">
        <v>46</v>
      </c>
      <c r="I26" s="217" t="s">
        <v>6</v>
      </c>
      <c r="J26" s="140" t="s">
        <v>40</v>
      </c>
      <c r="K26" s="140" t="s">
        <v>40</v>
      </c>
      <c r="L26" s="140" t="s">
        <v>40</v>
      </c>
      <c r="M26" s="54">
        <v>0</v>
      </c>
      <c r="N26" s="54">
        <v>0</v>
      </c>
      <c r="O26" s="54">
        <v>0</v>
      </c>
      <c r="P26" s="176">
        <f t="shared" si="0"/>
        <v>0</v>
      </c>
      <c r="Q26" s="176" t="s">
        <v>34</v>
      </c>
    </row>
    <row r="27" spans="1:17" x14ac:dyDescent="0.25">
      <c r="A27" s="2">
        <v>750</v>
      </c>
      <c r="B27" s="2">
        <v>25</v>
      </c>
      <c r="C27" s="51">
        <v>0</v>
      </c>
      <c r="D27" s="51">
        <v>1</v>
      </c>
      <c r="E27" s="51">
        <v>0</v>
      </c>
      <c r="F27" s="51">
        <v>0</v>
      </c>
      <c r="G27" s="51">
        <v>0</v>
      </c>
      <c r="H27" s="58" t="s">
        <v>46</v>
      </c>
      <c r="I27" s="217" t="s">
        <v>6</v>
      </c>
      <c r="J27" s="140" t="s">
        <v>40</v>
      </c>
      <c r="K27" s="140" t="s">
        <v>40</v>
      </c>
      <c r="L27" s="140" t="s">
        <v>40</v>
      </c>
      <c r="M27" s="54">
        <v>0</v>
      </c>
      <c r="N27" s="54">
        <v>0</v>
      </c>
      <c r="O27" s="54">
        <v>0</v>
      </c>
      <c r="P27" s="176">
        <f t="shared" si="0"/>
        <v>0</v>
      </c>
      <c r="Q27" s="176" t="s">
        <v>34</v>
      </c>
    </row>
    <row r="28" spans="1:17" x14ac:dyDescent="0.25">
      <c r="A28" s="2">
        <v>754</v>
      </c>
      <c r="B28" s="2">
        <v>26</v>
      </c>
      <c r="C28" s="51" t="s">
        <v>18</v>
      </c>
      <c r="D28" s="51" t="s">
        <v>18</v>
      </c>
      <c r="E28" s="51" t="s">
        <v>18</v>
      </c>
      <c r="F28" s="51" t="s">
        <v>18</v>
      </c>
      <c r="G28" s="51" t="s">
        <v>18</v>
      </c>
      <c r="H28" s="65" t="s">
        <v>18</v>
      </c>
      <c r="I28" s="65" t="s">
        <v>18</v>
      </c>
      <c r="J28" s="2" t="s">
        <v>18</v>
      </c>
      <c r="K28" s="2" t="s">
        <v>18</v>
      </c>
      <c r="L28" s="2" t="s">
        <v>18</v>
      </c>
      <c r="M28" s="2" t="s">
        <v>18</v>
      </c>
      <c r="N28" s="2" t="s">
        <v>18</v>
      </c>
      <c r="O28" s="2" t="s">
        <v>18</v>
      </c>
      <c r="P28" s="2" t="s">
        <v>18</v>
      </c>
      <c r="Q28" s="2" t="s">
        <v>18</v>
      </c>
    </row>
    <row r="29" spans="1:17" x14ac:dyDescent="0.25">
      <c r="A29" s="2">
        <v>824</v>
      </c>
      <c r="B29" s="2">
        <v>27</v>
      </c>
      <c r="C29" s="51">
        <v>0.5</v>
      </c>
      <c r="D29" s="51">
        <v>1</v>
      </c>
      <c r="E29" s="51">
        <v>0</v>
      </c>
      <c r="F29" s="51">
        <v>0</v>
      </c>
      <c r="G29" s="51" t="s">
        <v>23</v>
      </c>
      <c r="H29" s="58" t="s">
        <v>46</v>
      </c>
      <c r="I29" s="55" t="s">
        <v>6</v>
      </c>
      <c r="J29" s="140" t="s">
        <v>40</v>
      </c>
      <c r="K29" s="140" t="s">
        <v>40</v>
      </c>
      <c r="L29" s="140" t="s">
        <v>40</v>
      </c>
      <c r="M29" s="54">
        <v>0</v>
      </c>
      <c r="N29" s="54">
        <v>0</v>
      </c>
      <c r="O29" s="54">
        <v>0</v>
      </c>
      <c r="P29" s="176">
        <f t="shared" si="0"/>
        <v>0</v>
      </c>
      <c r="Q29" s="176" t="s">
        <v>34</v>
      </c>
    </row>
    <row r="30" spans="1:17" x14ac:dyDescent="0.25">
      <c r="A30" s="2">
        <v>854</v>
      </c>
      <c r="B30" s="2">
        <v>28</v>
      </c>
      <c r="C30" s="51">
        <v>0.5</v>
      </c>
      <c r="D30" s="51">
        <v>1</v>
      </c>
      <c r="E30" s="51">
        <v>0</v>
      </c>
      <c r="F30" s="51">
        <v>0</v>
      </c>
      <c r="G30" s="51" t="s">
        <v>23</v>
      </c>
      <c r="H30" s="58" t="s">
        <v>46</v>
      </c>
      <c r="I30" s="55" t="s">
        <v>6</v>
      </c>
      <c r="J30" s="140" t="s">
        <v>40</v>
      </c>
      <c r="K30" s="140" t="s">
        <v>40</v>
      </c>
      <c r="L30" s="140" t="s">
        <v>40</v>
      </c>
      <c r="M30" s="54">
        <v>0</v>
      </c>
      <c r="N30" s="54">
        <v>0</v>
      </c>
      <c r="O30" s="54">
        <v>0</v>
      </c>
      <c r="P30" s="176">
        <f t="shared" si="0"/>
        <v>0</v>
      </c>
      <c r="Q30" s="176" t="s">
        <v>34</v>
      </c>
    </row>
    <row r="31" spans="1:17" x14ac:dyDescent="0.25">
      <c r="A31" s="2">
        <v>884</v>
      </c>
      <c r="B31" s="2">
        <v>29</v>
      </c>
      <c r="C31" s="51" t="s">
        <v>18</v>
      </c>
      <c r="D31" s="51" t="s">
        <v>18</v>
      </c>
      <c r="E31" s="51" t="s">
        <v>18</v>
      </c>
      <c r="F31" s="51" t="s">
        <v>18</v>
      </c>
      <c r="G31" s="51" t="s">
        <v>18</v>
      </c>
      <c r="H31" s="65" t="s">
        <v>18</v>
      </c>
      <c r="I31" s="65" t="s">
        <v>18</v>
      </c>
      <c r="J31" s="2" t="s">
        <v>18</v>
      </c>
      <c r="K31" s="2" t="s">
        <v>18</v>
      </c>
      <c r="L31" s="2" t="s">
        <v>18</v>
      </c>
      <c r="M31" s="2" t="s">
        <v>18</v>
      </c>
      <c r="N31" s="2" t="s">
        <v>18</v>
      </c>
      <c r="O31" s="2" t="s">
        <v>18</v>
      </c>
      <c r="P31" s="2" t="s">
        <v>18</v>
      </c>
      <c r="Q31" s="2" t="s">
        <v>18</v>
      </c>
    </row>
    <row r="32" spans="1:17" x14ac:dyDescent="0.25">
      <c r="A32" s="2">
        <v>914</v>
      </c>
      <c r="B32" s="2">
        <v>30</v>
      </c>
      <c r="C32" s="51" t="s">
        <v>18</v>
      </c>
      <c r="D32" s="51" t="s">
        <v>18</v>
      </c>
      <c r="E32" s="51" t="s">
        <v>18</v>
      </c>
      <c r="F32" s="51" t="s">
        <v>18</v>
      </c>
      <c r="G32" s="51" t="s">
        <v>18</v>
      </c>
      <c r="H32" s="58" t="s">
        <v>46</v>
      </c>
      <c r="I32" s="65" t="s">
        <v>18</v>
      </c>
      <c r="J32" s="2" t="s">
        <v>18</v>
      </c>
      <c r="K32" s="2" t="s">
        <v>18</v>
      </c>
      <c r="L32" s="2" t="s">
        <v>18</v>
      </c>
      <c r="M32" s="2" t="s">
        <v>18</v>
      </c>
      <c r="N32" s="2" t="s">
        <v>18</v>
      </c>
      <c r="O32" s="2" t="s">
        <v>18</v>
      </c>
      <c r="P32" s="2" t="s">
        <v>18</v>
      </c>
      <c r="Q32" s="2" t="s">
        <v>18</v>
      </c>
    </row>
    <row r="33" spans="1:17" ht="33" x14ac:dyDescent="0.25">
      <c r="A33" s="2">
        <v>944</v>
      </c>
      <c r="B33" s="2">
        <v>31</v>
      </c>
      <c r="C33" s="51" t="s">
        <v>18</v>
      </c>
      <c r="D33" s="51">
        <v>1</v>
      </c>
      <c r="E33" s="51" t="s">
        <v>18</v>
      </c>
      <c r="F33" s="51" t="s">
        <v>18</v>
      </c>
      <c r="G33" s="51" t="s">
        <v>18</v>
      </c>
      <c r="H33" s="58" t="s">
        <v>118</v>
      </c>
      <c r="I33" s="51" t="s">
        <v>18</v>
      </c>
      <c r="J33" s="2" t="s">
        <v>18</v>
      </c>
      <c r="K33" s="2" t="s">
        <v>18</v>
      </c>
      <c r="L33" s="2" t="s">
        <v>18</v>
      </c>
      <c r="M33" s="54">
        <v>0</v>
      </c>
      <c r="N33" s="54">
        <v>0</v>
      </c>
      <c r="O33" s="57">
        <v>50</v>
      </c>
      <c r="P33" s="176">
        <f t="shared" si="0"/>
        <v>16.666666666666668</v>
      </c>
      <c r="Q33" s="176" t="s">
        <v>34</v>
      </c>
    </row>
    <row r="34" spans="1:17" ht="33" x14ac:dyDescent="0.25">
      <c r="A34" s="2">
        <v>974</v>
      </c>
      <c r="B34" s="2">
        <v>32</v>
      </c>
      <c r="C34" s="51" t="s">
        <v>18</v>
      </c>
      <c r="D34" s="51">
        <v>1</v>
      </c>
      <c r="E34" s="51" t="s">
        <v>18</v>
      </c>
      <c r="F34" s="51" t="s">
        <v>18</v>
      </c>
      <c r="G34" s="51" t="s">
        <v>18</v>
      </c>
      <c r="H34" s="58" t="s">
        <v>118</v>
      </c>
      <c r="I34" s="51" t="s">
        <v>18</v>
      </c>
      <c r="J34" s="2" t="s">
        <v>18</v>
      </c>
      <c r="K34" s="2" t="s">
        <v>18</v>
      </c>
      <c r="L34" s="2" t="s">
        <v>18</v>
      </c>
      <c r="M34" s="54">
        <v>0</v>
      </c>
      <c r="N34" s="54">
        <v>0</v>
      </c>
      <c r="O34" s="57">
        <v>50</v>
      </c>
      <c r="P34" s="176">
        <f t="shared" si="0"/>
        <v>16.666666666666668</v>
      </c>
      <c r="Q34" s="176" t="s">
        <v>34</v>
      </c>
    </row>
    <row r="35" spans="1:17" x14ac:dyDescent="0.25">
      <c r="A35" s="2">
        <v>1004</v>
      </c>
      <c r="B35" s="2">
        <v>33</v>
      </c>
      <c r="C35" s="51">
        <v>30</v>
      </c>
      <c r="D35" s="51">
        <v>1</v>
      </c>
      <c r="E35" s="51">
        <v>2</v>
      </c>
      <c r="F35" s="51">
        <v>7.5</v>
      </c>
      <c r="G35" s="51" t="s">
        <v>9</v>
      </c>
      <c r="H35" s="58" t="s">
        <v>108</v>
      </c>
      <c r="I35" s="57" t="s">
        <v>33</v>
      </c>
      <c r="J35" s="141" t="s">
        <v>39</v>
      </c>
      <c r="K35" s="140" t="s">
        <v>40</v>
      </c>
      <c r="L35" s="140" t="s">
        <v>40</v>
      </c>
      <c r="M35" s="54">
        <v>0</v>
      </c>
      <c r="N35" s="54">
        <v>0</v>
      </c>
      <c r="O35" s="57">
        <v>50</v>
      </c>
      <c r="P35" s="176">
        <f t="shared" si="0"/>
        <v>16.666666666666668</v>
      </c>
      <c r="Q35" s="176" t="s">
        <v>34</v>
      </c>
    </row>
    <row r="36" spans="1:17" ht="33" x14ac:dyDescent="0.25">
      <c r="A36" s="2">
        <v>1034</v>
      </c>
      <c r="B36" s="2">
        <v>34</v>
      </c>
      <c r="C36" s="51">
        <v>10</v>
      </c>
      <c r="D36" s="51">
        <v>1</v>
      </c>
      <c r="E36" s="51">
        <v>2</v>
      </c>
      <c r="F36" s="51">
        <v>7.5</v>
      </c>
      <c r="G36" s="51" t="s">
        <v>9</v>
      </c>
      <c r="H36" s="58" t="s">
        <v>119</v>
      </c>
      <c r="I36" s="54" t="s">
        <v>34</v>
      </c>
      <c r="J36" s="140" t="s">
        <v>40</v>
      </c>
      <c r="K36" s="140" t="s">
        <v>40</v>
      </c>
      <c r="L36" s="140" t="s">
        <v>40</v>
      </c>
      <c r="M36" s="54">
        <v>0</v>
      </c>
      <c r="N36" s="54">
        <v>0</v>
      </c>
      <c r="O36" s="57">
        <v>50</v>
      </c>
      <c r="P36" s="176">
        <f t="shared" si="0"/>
        <v>16.666666666666668</v>
      </c>
      <c r="Q36" s="176" t="s">
        <v>34</v>
      </c>
    </row>
    <row r="37" spans="1:17" x14ac:dyDescent="0.25">
      <c r="A37" s="2">
        <v>1064</v>
      </c>
      <c r="B37" s="2">
        <v>35</v>
      </c>
      <c r="C37" s="51">
        <v>15</v>
      </c>
      <c r="D37" s="51">
        <v>1</v>
      </c>
      <c r="E37" s="51">
        <v>2</v>
      </c>
      <c r="F37" s="51">
        <v>7.5</v>
      </c>
      <c r="G37" s="51" t="s">
        <v>9</v>
      </c>
      <c r="H37" s="58" t="s">
        <v>108</v>
      </c>
      <c r="I37" s="54" t="s">
        <v>34</v>
      </c>
      <c r="J37" s="140" t="s">
        <v>40</v>
      </c>
      <c r="K37" s="140" t="s">
        <v>40</v>
      </c>
      <c r="L37" s="140" t="s">
        <v>40</v>
      </c>
      <c r="M37" s="54">
        <v>0</v>
      </c>
      <c r="N37" s="54">
        <v>0</v>
      </c>
      <c r="O37" s="57">
        <v>50</v>
      </c>
      <c r="P37" s="176">
        <f t="shared" si="0"/>
        <v>16.666666666666668</v>
      </c>
      <c r="Q37" s="176" t="s">
        <v>34</v>
      </c>
    </row>
    <row r="38" spans="1:17" x14ac:dyDescent="0.25">
      <c r="A38" s="2">
        <v>1094</v>
      </c>
      <c r="B38" s="2">
        <v>36</v>
      </c>
      <c r="C38" s="51">
        <v>8</v>
      </c>
      <c r="D38" s="51">
        <v>1</v>
      </c>
      <c r="E38" s="51">
        <v>2</v>
      </c>
      <c r="F38" s="51">
        <v>7.5</v>
      </c>
      <c r="G38" s="51" t="s">
        <v>9</v>
      </c>
      <c r="H38" s="58" t="s">
        <v>108</v>
      </c>
      <c r="I38" s="55" t="s">
        <v>6</v>
      </c>
      <c r="J38" s="140" t="s">
        <v>40</v>
      </c>
      <c r="K38" s="140" t="s">
        <v>40</v>
      </c>
      <c r="L38" s="140" t="s">
        <v>40</v>
      </c>
      <c r="M38" s="54">
        <v>0</v>
      </c>
      <c r="N38" s="54">
        <v>0</v>
      </c>
      <c r="O38" s="57">
        <v>50</v>
      </c>
      <c r="P38" s="176">
        <f t="shared" si="0"/>
        <v>16.666666666666668</v>
      </c>
      <c r="Q38" s="176" t="s">
        <v>34</v>
      </c>
    </row>
    <row r="39" spans="1:17" x14ac:dyDescent="0.25">
      <c r="A39" s="2">
        <v>1124</v>
      </c>
      <c r="B39" s="2">
        <v>37</v>
      </c>
      <c r="C39" s="51">
        <v>5</v>
      </c>
      <c r="D39" s="51">
        <v>1</v>
      </c>
      <c r="E39" s="51">
        <v>2</v>
      </c>
      <c r="F39" s="51">
        <v>7.5</v>
      </c>
      <c r="G39" s="51" t="s">
        <v>9</v>
      </c>
      <c r="H39" s="58" t="s">
        <v>108</v>
      </c>
      <c r="I39" s="55" t="s">
        <v>6</v>
      </c>
      <c r="J39" s="140" t="s">
        <v>40</v>
      </c>
      <c r="K39" s="140" t="s">
        <v>40</v>
      </c>
      <c r="L39" s="140" t="s">
        <v>40</v>
      </c>
      <c r="M39" s="54">
        <v>0</v>
      </c>
      <c r="N39" s="54">
        <v>0</v>
      </c>
      <c r="O39" s="57">
        <v>50</v>
      </c>
      <c r="P39" s="176">
        <f t="shared" si="0"/>
        <v>16.666666666666668</v>
      </c>
      <c r="Q39" s="176" t="s">
        <v>34</v>
      </c>
    </row>
    <row r="40" spans="1:17" ht="33" x14ac:dyDescent="0.25">
      <c r="A40" s="2">
        <v>1154</v>
      </c>
      <c r="B40" s="2">
        <v>38</v>
      </c>
      <c r="C40" s="51">
        <v>2</v>
      </c>
      <c r="D40" s="51">
        <v>1</v>
      </c>
      <c r="E40" s="51">
        <v>1</v>
      </c>
      <c r="F40" s="51">
        <v>3.5</v>
      </c>
      <c r="G40" s="51" t="s">
        <v>16</v>
      </c>
      <c r="H40" s="58" t="s">
        <v>119</v>
      </c>
      <c r="I40" s="55" t="s">
        <v>6</v>
      </c>
      <c r="J40" s="140" t="s">
        <v>40</v>
      </c>
      <c r="K40" s="140" t="s">
        <v>40</v>
      </c>
      <c r="L40" s="140" t="s">
        <v>40</v>
      </c>
      <c r="M40" s="54">
        <v>0</v>
      </c>
      <c r="N40" s="54">
        <v>0</v>
      </c>
      <c r="O40" s="57">
        <v>50</v>
      </c>
      <c r="P40" s="176">
        <f t="shared" si="0"/>
        <v>16.666666666666668</v>
      </c>
      <c r="Q40" s="176" t="s">
        <v>34</v>
      </c>
    </row>
    <row r="41" spans="1:17" x14ac:dyDescent="0.25">
      <c r="A41" s="2">
        <v>1184</v>
      </c>
      <c r="B41" s="2">
        <v>39</v>
      </c>
      <c r="C41" s="51" t="s">
        <v>18</v>
      </c>
      <c r="D41" s="51">
        <v>1</v>
      </c>
      <c r="E41" s="51" t="s">
        <v>18</v>
      </c>
      <c r="F41" s="51" t="s">
        <v>18</v>
      </c>
      <c r="G41" s="51" t="s">
        <v>18</v>
      </c>
      <c r="H41" s="58" t="s">
        <v>108</v>
      </c>
      <c r="I41" s="51" t="s">
        <v>18</v>
      </c>
      <c r="J41" s="2" t="s">
        <v>18</v>
      </c>
      <c r="K41" s="2" t="s">
        <v>18</v>
      </c>
      <c r="L41" s="2" t="s">
        <v>18</v>
      </c>
      <c r="M41" s="54">
        <v>0</v>
      </c>
      <c r="N41" s="54">
        <v>0</v>
      </c>
      <c r="O41" s="57">
        <v>50</v>
      </c>
      <c r="P41" s="176">
        <f t="shared" si="0"/>
        <v>16.666666666666668</v>
      </c>
      <c r="Q41" s="176" t="s">
        <v>34</v>
      </c>
    </row>
    <row r="42" spans="1:17" x14ac:dyDescent="0.25">
      <c r="A42" s="2">
        <v>1214</v>
      </c>
      <c r="B42" s="2">
        <v>40</v>
      </c>
      <c r="C42" s="51" t="s">
        <v>18</v>
      </c>
      <c r="D42" s="51" t="s">
        <v>18</v>
      </c>
      <c r="E42" s="51" t="s">
        <v>18</v>
      </c>
      <c r="F42" s="51" t="s">
        <v>18</v>
      </c>
      <c r="G42" s="51" t="s">
        <v>18</v>
      </c>
      <c r="H42" s="58" t="s">
        <v>120</v>
      </c>
      <c r="I42" s="51" t="s">
        <v>18</v>
      </c>
      <c r="J42" s="2" t="s">
        <v>18</v>
      </c>
      <c r="K42" s="2" t="s">
        <v>18</v>
      </c>
      <c r="L42" s="2" t="s">
        <v>18</v>
      </c>
      <c r="M42" s="54">
        <v>0</v>
      </c>
      <c r="N42" s="54">
        <v>0</v>
      </c>
      <c r="O42" s="54">
        <v>0</v>
      </c>
      <c r="P42" s="176">
        <f t="shared" si="0"/>
        <v>0</v>
      </c>
      <c r="Q42" s="176" t="s">
        <v>34</v>
      </c>
    </row>
    <row r="43" spans="1:17" ht="33" x14ac:dyDescent="0.25">
      <c r="A43" s="2">
        <v>1244</v>
      </c>
      <c r="B43" s="2">
        <v>41</v>
      </c>
      <c r="C43" s="51">
        <v>8</v>
      </c>
      <c r="D43" s="51">
        <v>1</v>
      </c>
      <c r="E43" s="51">
        <v>1</v>
      </c>
      <c r="F43" s="51">
        <v>3.5</v>
      </c>
      <c r="G43" s="51" t="s">
        <v>16</v>
      </c>
      <c r="H43" s="58" t="s">
        <v>121</v>
      </c>
      <c r="I43" s="55" t="s">
        <v>6</v>
      </c>
      <c r="J43" s="140" t="s">
        <v>40</v>
      </c>
      <c r="K43" s="140" t="s">
        <v>40</v>
      </c>
      <c r="L43" s="140" t="s">
        <v>40</v>
      </c>
      <c r="M43" s="54">
        <v>0</v>
      </c>
      <c r="N43" s="54">
        <v>0</v>
      </c>
      <c r="O43" s="57">
        <v>50</v>
      </c>
      <c r="P43" s="176">
        <f t="shared" si="0"/>
        <v>16.666666666666668</v>
      </c>
      <c r="Q43" s="176" t="s">
        <v>34</v>
      </c>
    </row>
    <row r="44" spans="1:17" ht="33" x14ac:dyDescent="0.25">
      <c r="A44" s="2">
        <v>1274</v>
      </c>
      <c r="B44" s="2">
        <v>42</v>
      </c>
      <c r="C44" s="51">
        <v>5</v>
      </c>
      <c r="D44" s="51">
        <v>1</v>
      </c>
      <c r="E44" s="51">
        <v>1</v>
      </c>
      <c r="F44" s="51">
        <v>3.5</v>
      </c>
      <c r="G44" s="51" t="s">
        <v>16</v>
      </c>
      <c r="H44" s="58" t="s">
        <v>122</v>
      </c>
      <c r="I44" s="55" t="s">
        <v>6</v>
      </c>
      <c r="J44" s="140" t="s">
        <v>40</v>
      </c>
      <c r="K44" s="140" t="s">
        <v>40</v>
      </c>
      <c r="L44" s="140" t="s">
        <v>40</v>
      </c>
      <c r="M44" s="54">
        <v>0</v>
      </c>
      <c r="N44" s="54">
        <v>0</v>
      </c>
      <c r="O44" s="57">
        <v>50</v>
      </c>
      <c r="P44" s="176">
        <f t="shared" si="0"/>
        <v>16.666666666666668</v>
      </c>
      <c r="Q44" s="176" t="s">
        <v>34</v>
      </c>
    </row>
    <row r="45" spans="1:17" x14ac:dyDescent="0.25">
      <c r="A45" s="2">
        <v>1304</v>
      </c>
      <c r="B45" s="2">
        <v>43</v>
      </c>
      <c r="C45" s="51">
        <v>0.5</v>
      </c>
      <c r="D45" s="51">
        <v>1</v>
      </c>
      <c r="E45" s="51">
        <v>0</v>
      </c>
      <c r="F45" s="51">
        <v>0</v>
      </c>
      <c r="G45" s="51" t="s">
        <v>23</v>
      </c>
      <c r="H45" s="58" t="s">
        <v>46</v>
      </c>
      <c r="I45" s="55" t="s">
        <v>6</v>
      </c>
      <c r="J45" s="140" t="s">
        <v>40</v>
      </c>
      <c r="K45" s="140" t="s">
        <v>40</v>
      </c>
      <c r="L45" s="140" t="s">
        <v>40</v>
      </c>
      <c r="M45" s="54">
        <v>0</v>
      </c>
      <c r="N45" s="54">
        <v>0</v>
      </c>
      <c r="O45" s="54">
        <v>0</v>
      </c>
      <c r="P45" s="176">
        <f t="shared" si="0"/>
        <v>0</v>
      </c>
      <c r="Q45" s="176" t="s">
        <v>34</v>
      </c>
    </row>
    <row r="46" spans="1:17" x14ac:dyDescent="0.25">
      <c r="A46" s="2">
        <v>1334</v>
      </c>
      <c r="B46" s="2">
        <v>44</v>
      </c>
      <c r="C46" s="51">
        <v>0.5</v>
      </c>
      <c r="D46" s="51">
        <v>1</v>
      </c>
      <c r="E46" s="51">
        <v>0</v>
      </c>
      <c r="F46" s="51">
        <v>0</v>
      </c>
      <c r="G46" s="51" t="s">
        <v>23</v>
      </c>
      <c r="H46" s="58" t="s">
        <v>46</v>
      </c>
      <c r="I46" s="55" t="s">
        <v>6</v>
      </c>
      <c r="J46" s="140" t="s">
        <v>40</v>
      </c>
      <c r="K46" s="140" t="s">
        <v>40</v>
      </c>
      <c r="L46" s="140" t="s">
        <v>40</v>
      </c>
      <c r="M46" s="54">
        <v>0</v>
      </c>
      <c r="N46" s="54">
        <v>0</v>
      </c>
      <c r="O46" s="54">
        <v>0</v>
      </c>
      <c r="P46" s="176">
        <f t="shared" si="0"/>
        <v>0</v>
      </c>
      <c r="Q46" s="176" t="s">
        <v>34</v>
      </c>
    </row>
    <row r="47" spans="1:17" x14ac:dyDescent="0.25">
      <c r="A47" s="2">
        <v>1364</v>
      </c>
      <c r="B47" s="2">
        <v>45</v>
      </c>
      <c r="C47" s="51" t="s">
        <v>18</v>
      </c>
      <c r="D47" s="51" t="s">
        <v>18</v>
      </c>
      <c r="E47" s="51" t="s">
        <v>18</v>
      </c>
      <c r="F47" s="51" t="s">
        <v>18</v>
      </c>
      <c r="G47" s="51" t="s">
        <v>18</v>
      </c>
      <c r="H47" s="58" t="s">
        <v>46</v>
      </c>
      <c r="I47" s="2" t="s">
        <v>18</v>
      </c>
      <c r="J47" s="2" t="s">
        <v>18</v>
      </c>
      <c r="K47" s="2" t="s">
        <v>18</v>
      </c>
      <c r="L47" s="2" t="s">
        <v>18</v>
      </c>
      <c r="M47" s="54">
        <v>0</v>
      </c>
      <c r="N47" s="54">
        <v>0</v>
      </c>
      <c r="O47" s="54">
        <v>0</v>
      </c>
      <c r="P47" s="176">
        <f t="shared" si="0"/>
        <v>0</v>
      </c>
      <c r="Q47" s="176" t="s">
        <v>34</v>
      </c>
    </row>
    <row r="48" spans="1:17" x14ac:dyDescent="0.25">
      <c r="A48" s="2">
        <v>1394</v>
      </c>
      <c r="B48" s="2">
        <v>46</v>
      </c>
      <c r="C48" s="51" t="s">
        <v>18</v>
      </c>
      <c r="D48" s="51" t="s">
        <v>18</v>
      </c>
      <c r="E48" s="51" t="s">
        <v>18</v>
      </c>
      <c r="F48" s="51" t="s">
        <v>18</v>
      </c>
      <c r="G48" s="51" t="s">
        <v>18</v>
      </c>
      <c r="H48" s="58" t="s">
        <v>46</v>
      </c>
      <c r="I48" s="2" t="s">
        <v>18</v>
      </c>
      <c r="J48" s="2" t="s">
        <v>18</v>
      </c>
      <c r="K48" s="2" t="s">
        <v>18</v>
      </c>
      <c r="L48" s="2" t="s">
        <v>18</v>
      </c>
      <c r="M48" s="54">
        <v>0</v>
      </c>
      <c r="N48" s="54">
        <v>0</v>
      </c>
      <c r="O48" s="54">
        <v>0</v>
      </c>
      <c r="P48" s="176">
        <f t="shared" si="0"/>
        <v>0</v>
      </c>
      <c r="Q48" s="176" t="s">
        <v>34</v>
      </c>
    </row>
    <row r="49" spans="1:17" x14ac:dyDescent="0.25">
      <c r="A49" s="2">
        <v>1424</v>
      </c>
      <c r="B49" s="2">
        <v>47</v>
      </c>
      <c r="C49" s="51">
        <v>0.5</v>
      </c>
      <c r="D49" s="51">
        <v>1</v>
      </c>
      <c r="E49" s="51">
        <v>0</v>
      </c>
      <c r="F49" s="51">
        <v>0</v>
      </c>
      <c r="G49" s="51" t="s">
        <v>23</v>
      </c>
      <c r="H49" s="58" t="s">
        <v>46</v>
      </c>
      <c r="I49" s="55" t="s">
        <v>6</v>
      </c>
      <c r="J49" s="140" t="s">
        <v>40</v>
      </c>
      <c r="K49" s="140" t="s">
        <v>40</v>
      </c>
      <c r="L49" s="140" t="s">
        <v>40</v>
      </c>
      <c r="M49" s="54">
        <v>0</v>
      </c>
      <c r="N49" s="54">
        <v>0</v>
      </c>
      <c r="O49" s="54">
        <v>0</v>
      </c>
      <c r="P49" s="176">
        <f t="shared" si="0"/>
        <v>0</v>
      </c>
      <c r="Q49" s="176" t="s">
        <v>34</v>
      </c>
    </row>
    <row r="50" spans="1:17" x14ac:dyDescent="0.25">
      <c r="A50" s="2">
        <v>1454</v>
      </c>
      <c r="B50" s="2">
        <v>48</v>
      </c>
      <c r="C50" s="51">
        <v>0.5</v>
      </c>
      <c r="D50" s="51">
        <v>1</v>
      </c>
      <c r="E50" s="51">
        <v>0</v>
      </c>
      <c r="F50" s="51">
        <v>0</v>
      </c>
      <c r="G50" s="51" t="s">
        <v>23</v>
      </c>
      <c r="H50" s="58" t="s">
        <v>46</v>
      </c>
      <c r="I50" s="55" t="s">
        <v>6</v>
      </c>
      <c r="J50" s="140" t="s">
        <v>40</v>
      </c>
      <c r="K50" s="140" t="s">
        <v>40</v>
      </c>
      <c r="L50" s="140" t="s">
        <v>40</v>
      </c>
      <c r="M50" s="54">
        <v>0</v>
      </c>
      <c r="N50" s="54">
        <v>0</v>
      </c>
      <c r="O50" s="54">
        <v>0</v>
      </c>
      <c r="P50" s="176">
        <f t="shared" si="0"/>
        <v>0</v>
      </c>
      <c r="Q50" s="176" t="s">
        <v>34</v>
      </c>
    </row>
    <row r="51" spans="1:17" x14ac:dyDescent="0.25">
      <c r="A51" s="2">
        <v>1484</v>
      </c>
      <c r="B51" s="2">
        <v>49</v>
      </c>
      <c r="C51" s="51">
        <v>0.5</v>
      </c>
      <c r="D51" s="51">
        <v>1</v>
      </c>
      <c r="E51" s="51">
        <v>0</v>
      </c>
      <c r="F51" s="51">
        <v>0</v>
      </c>
      <c r="G51" s="51" t="s">
        <v>23</v>
      </c>
      <c r="H51" s="58" t="s">
        <v>46</v>
      </c>
      <c r="I51" s="55" t="s">
        <v>6</v>
      </c>
      <c r="J51" s="140" t="s">
        <v>40</v>
      </c>
      <c r="K51" s="140" t="s">
        <v>40</v>
      </c>
      <c r="L51" s="140" t="s">
        <v>40</v>
      </c>
      <c r="M51" s="54">
        <v>0</v>
      </c>
      <c r="N51" s="54">
        <v>0</v>
      </c>
      <c r="O51" s="54">
        <v>0</v>
      </c>
      <c r="P51" s="176">
        <f t="shared" si="0"/>
        <v>0</v>
      </c>
      <c r="Q51" s="176" t="s">
        <v>34</v>
      </c>
    </row>
    <row r="52" spans="1:17" x14ac:dyDescent="0.25">
      <c r="A52" s="2">
        <v>1514</v>
      </c>
      <c r="B52" s="2">
        <v>50</v>
      </c>
      <c r="C52" s="51">
        <v>0.5</v>
      </c>
      <c r="D52" s="51">
        <v>1</v>
      </c>
      <c r="E52" s="51">
        <v>0</v>
      </c>
      <c r="F52" s="51">
        <v>0</v>
      </c>
      <c r="G52" s="51" t="s">
        <v>23</v>
      </c>
      <c r="H52" s="58" t="s">
        <v>46</v>
      </c>
      <c r="I52" s="55" t="s">
        <v>6</v>
      </c>
      <c r="J52" s="140" t="s">
        <v>40</v>
      </c>
      <c r="K52" s="140" t="s">
        <v>40</v>
      </c>
      <c r="L52" s="140" t="s">
        <v>40</v>
      </c>
      <c r="M52" s="54">
        <v>0</v>
      </c>
      <c r="N52" s="54">
        <v>0</v>
      </c>
      <c r="O52" s="54">
        <v>0</v>
      </c>
      <c r="P52" s="176">
        <f t="shared" si="0"/>
        <v>0</v>
      </c>
      <c r="Q52" s="176" t="s">
        <v>34</v>
      </c>
    </row>
    <row r="53" spans="1:17" x14ac:dyDescent="0.25">
      <c r="A53" s="2">
        <v>1544</v>
      </c>
      <c r="B53" s="2">
        <v>51</v>
      </c>
      <c r="C53" s="51">
        <v>0.5</v>
      </c>
      <c r="D53" s="51">
        <v>1</v>
      </c>
      <c r="E53" s="51">
        <v>0</v>
      </c>
      <c r="F53" s="51">
        <v>0</v>
      </c>
      <c r="G53" s="51" t="s">
        <v>23</v>
      </c>
      <c r="H53" s="58" t="s">
        <v>46</v>
      </c>
      <c r="I53" s="55" t="s">
        <v>6</v>
      </c>
      <c r="J53" s="140" t="s">
        <v>40</v>
      </c>
      <c r="K53" s="140" t="s">
        <v>40</v>
      </c>
      <c r="L53" s="140" t="s">
        <v>40</v>
      </c>
      <c r="M53" s="54">
        <v>0</v>
      </c>
      <c r="N53" s="54">
        <v>0</v>
      </c>
      <c r="O53" s="54">
        <v>0</v>
      </c>
      <c r="P53" s="176">
        <f t="shared" si="0"/>
        <v>0</v>
      </c>
      <c r="Q53" s="176" t="s">
        <v>34</v>
      </c>
    </row>
    <row r="54" spans="1:17" ht="17.25" thickBot="1" x14ac:dyDescent="0.3">
      <c r="A54" s="2">
        <v>1555</v>
      </c>
      <c r="B54" s="2">
        <v>52</v>
      </c>
      <c r="C54" s="51">
        <v>0.5</v>
      </c>
      <c r="D54" s="51">
        <v>1</v>
      </c>
      <c r="E54" s="51">
        <v>0</v>
      </c>
      <c r="F54" s="51">
        <v>0</v>
      </c>
      <c r="G54" s="51" t="s">
        <v>23</v>
      </c>
      <c r="H54" s="58" t="s">
        <v>46</v>
      </c>
      <c r="I54" s="55" t="s">
        <v>6</v>
      </c>
      <c r="J54" s="140" t="s">
        <v>40</v>
      </c>
      <c r="K54" s="140" t="s">
        <v>40</v>
      </c>
      <c r="L54" s="140" t="s">
        <v>40</v>
      </c>
      <c r="M54" s="54">
        <v>0</v>
      </c>
      <c r="N54" s="54">
        <v>0</v>
      </c>
      <c r="O54" s="54">
        <v>0</v>
      </c>
      <c r="P54" s="176">
        <f t="shared" si="0"/>
        <v>0</v>
      </c>
      <c r="Q54" s="176" t="s">
        <v>34</v>
      </c>
    </row>
    <row r="55" spans="1:17" x14ac:dyDescent="0.25">
      <c r="A55" s="66" t="s">
        <v>24</v>
      </c>
      <c r="B55" s="36"/>
      <c r="C55" s="220">
        <f>AVERAGE(C3:C54)</f>
        <v>9.75</v>
      </c>
      <c r="D55" s="220"/>
      <c r="E55" s="220">
        <f t="shared" ref="E55:F55" si="1">AVERAGE(E3:E54)</f>
        <v>0.9</v>
      </c>
      <c r="F55" s="220">
        <f t="shared" si="1"/>
        <v>3.2749999999999999</v>
      </c>
      <c r="G55" s="220"/>
      <c r="H55" s="75"/>
      <c r="I55" s="215" t="s">
        <v>74</v>
      </c>
      <c r="J55" s="36">
        <f>COUNTIF(J3:J54, "Yes")</f>
        <v>2</v>
      </c>
      <c r="K55" s="36">
        <f>COUNTIF(K3:K54, "Yes")</f>
        <v>0</v>
      </c>
      <c r="L55" s="36">
        <f>COUNTIF(L3:L54, "Yes")</f>
        <v>1</v>
      </c>
      <c r="M55" s="38"/>
      <c r="N55" s="38"/>
      <c r="O55" s="38"/>
      <c r="P55" s="180"/>
      <c r="Q55" s="38"/>
    </row>
    <row r="56" spans="1:17" ht="17.25" thickBot="1" x14ac:dyDescent="0.3">
      <c r="A56" s="67" t="s">
        <v>45</v>
      </c>
      <c r="B56" s="33"/>
      <c r="C56" s="221">
        <f>MAX(C3:C54)</f>
        <v>45</v>
      </c>
      <c r="D56" s="221"/>
      <c r="E56" s="221">
        <f t="shared" ref="E56:F56" si="2">MAX(E3:E54)</f>
        <v>2</v>
      </c>
      <c r="F56" s="221">
        <f t="shared" si="2"/>
        <v>7.5</v>
      </c>
      <c r="G56" s="221"/>
      <c r="H56" s="76"/>
      <c r="I56" s="216" t="s">
        <v>75</v>
      </c>
      <c r="J56" s="64">
        <f>J55/40*100</f>
        <v>5</v>
      </c>
      <c r="K56" s="64">
        <f t="shared" ref="K56:L56" si="3">K55/40*100</f>
        <v>0</v>
      </c>
      <c r="L56" s="64">
        <f t="shared" si="3"/>
        <v>2.5</v>
      </c>
      <c r="M56" s="40"/>
      <c r="N56" s="40"/>
      <c r="O56" s="40"/>
      <c r="P56" s="181"/>
      <c r="Q56" s="40"/>
    </row>
    <row r="57" spans="1:17" ht="17.25" thickBot="1" x14ac:dyDescent="0.3"/>
    <row r="58" spans="1:17" x14ac:dyDescent="0.3">
      <c r="K58" s="199" t="s">
        <v>58</v>
      </c>
      <c r="L58" s="214" t="s">
        <v>72</v>
      </c>
      <c r="M58" s="117" t="s">
        <v>75</v>
      </c>
      <c r="O58" s="127" t="s">
        <v>90</v>
      </c>
      <c r="P58" s="182" t="s">
        <v>72</v>
      </c>
      <c r="Q58" s="143" t="s">
        <v>73</v>
      </c>
    </row>
    <row r="59" spans="1:17" ht="15.75" customHeight="1" x14ac:dyDescent="0.3">
      <c r="K59" s="200" t="s">
        <v>6</v>
      </c>
      <c r="L59" s="151">
        <f>COUNTIF(I3:I54, "Not a Reef")</f>
        <v>23</v>
      </c>
      <c r="M59" s="152">
        <f>L59/40*100</f>
        <v>57.499999999999993</v>
      </c>
      <c r="O59" s="131" t="s">
        <v>34</v>
      </c>
      <c r="P59" s="183">
        <f>COUNTIF(Q3:Q54, "Low")</f>
        <v>31</v>
      </c>
      <c r="Q59" s="130">
        <f>P59/P62*100</f>
        <v>65.957446808510639</v>
      </c>
    </row>
    <row r="60" spans="1:17" x14ac:dyDescent="0.3">
      <c r="K60" s="201" t="s">
        <v>34</v>
      </c>
      <c r="L60" s="151">
        <f>COUNTIF(G3:I54, "Low")</f>
        <v>13</v>
      </c>
      <c r="M60" s="152">
        <f t="shared" ref="M60:M62" si="4">L60/40*100</f>
        <v>32.5</v>
      </c>
      <c r="O60" s="132" t="s">
        <v>33</v>
      </c>
      <c r="P60" s="183">
        <f>COUNTIF(Q3:Q54, "Medium")</f>
        <v>16</v>
      </c>
      <c r="Q60" s="130">
        <f>P60/P62*100</f>
        <v>34.042553191489361</v>
      </c>
    </row>
    <row r="61" spans="1:17" x14ac:dyDescent="0.3">
      <c r="K61" s="202" t="s">
        <v>33</v>
      </c>
      <c r="L61" s="151">
        <f>COUNTIF(G3:I54, "Medium")</f>
        <v>4</v>
      </c>
      <c r="M61" s="152">
        <f t="shared" si="4"/>
        <v>10</v>
      </c>
      <c r="O61" s="133" t="s">
        <v>32</v>
      </c>
      <c r="P61" s="183">
        <f>COUNTIF(Q3:Q54, "High")</f>
        <v>0</v>
      </c>
      <c r="Q61" s="130">
        <f>P61/P62*100</f>
        <v>0</v>
      </c>
    </row>
    <row r="62" spans="1:17" ht="17.25" thickBot="1" x14ac:dyDescent="0.35">
      <c r="K62" s="203" t="s">
        <v>32</v>
      </c>
      <c r="L62" s="151">
        <f>COUNTIF(I3:I55, "High")</f>
        <v>0</v>
      </c>
      <c r="M62" s="152">
        <f t="shared" si="4"/>
        <v>0</v>
      </c>
      <c r="O62" s="134" t="s">
        <v>71</v>
      </c>
      <c r="P62" s="184">
        <f>SUM(P59:P61)</f>
        <v>47</v>
      </c>
      <c r="Q62" s="136">
        <f>SUM(Q59:Q61)</f>
        <v>100</v>
      </c>
    </row>
    <row r="63" spans="1:17" ht="17.25" thickBot="1" x14ac:dyDescent="0.3">
      <c r="K63" s="204" t="s">
        <v>71</v>
      </c>
      <c r="L63" s="154">
        <f>SUM(L59:L62)</f>
        <v>40</v>
      </c>
      <c r="M63" s="155">
        <f>SUM(M59:M62)</f>
        <v>100</v>
      </c>
    </row>
  </sheetData>
  <sortState ref="A4:L54">
    <sortCondition ref="A3:A54"/>
    <sortCondition ref="B3:B54"/>
  </sortState>
  <mergeCells count="8">
    <mergeCell ref="C1:C2"/>
    <mergeCell ref="M1:Q1"/>
    <mergeCell ref="H1:H2"/>
    <mergeCell ref="A1:A2"/>
    <mergeCell ref="B1:B2"/>
    <mergeCell ref="D1:D2"/>
    <mergeCell ref="E1:G1"/>
    <mergeCell ref="J1:L1"/>
  </mergeCells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workbookViewId="0">
      <selection activeCell="I2" sqref="I2"/>
    </sheetView>
  </sheetViews>
  <sheetFormatPr defaultRowHeight="16.5" x14ac:dyDescent="0.25"/>
  <cols>
    <col min="1" max="1" width="13.42578125" style="2" bestFit="1" customWidth="1"/>
    <col min="2" max="2" width="16.42578125" style="2" bestFit="1" customWidth="1"/>
    <col min="3" max="3" width="10" style="49" customWidth="1"/>
    <col min="4" max="4" width="9.140625" style="2" customWidth="1"/>
    <col min="5" max="5" width="10.85546875" style="49" customWidth="1"/>
    <col min="6" max="6" width="12.140625" style="49" customWidth="1"/>
    <col min="7" max="7" width="9.42578125" style="2" customWidth="1"/>
    <col min="8" max="8" width="24.42578125" style="5" customWidth="1"/>
    <col min="9" max="9" width="17" style="2" customWidth="1"/>
    <col min="10" max="11" width="11.140625" style="2" customWidth="1"/>
    <col min="12" max="14" width="9.140625" style="21" customWidth="1"/>
    <col min="15" max="16384" width="9.140625" style="21"/>
  </cols>
  <sheetData>
    <row r="1" spans="1:18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46" t="s">
        <v>35</v>
      </c>
      <c r="I1" s="139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  <c r="R1" s="45"/>
    </row>
    <row r="2" spans="1:18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48</v>
      </c>
      <c r="H2" s="247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72" t="s">
        <v>35</v>
      </c>
      <c r="P2" s="174" t="s">
        <v>88</v>
      </c>
      <c r="Q2" s="120" t="s">
        <v>76</v>
      </c>
      <c r="R2" s="58"/>
    </row>
    <row r="3" spans="1:18" x14ac:dyDescent="0.25">
      <c r="A3" s="2">
        <v>37</v>
      </c>
      <c r="B3" s="2">
        <v>1</v>
      </c>
      <c r="C3" s="49">
        <v>0</v>
      </c>
      <c r="D3" s="2">
        <v>0</v>
      </c>
      <c r="E3" s="49">
        <v>0</v>
      </c>
      <c r="F3" s="49">
        <v>0</v>
      </c>
      <c r="H3" s="5" t="s">
        <v>36</v>
      </c>
      <c r="I3" s="55" t="s">
        <v>6</v>
      </c>
      <c r="J3" s="140" t="s">
        <v>40</v>
      </c>
      <c r="K3" s="140" t="s">
        <v>40</v>
      </c>
      <c r="L3" s="140" t="s">
        <v>40</v>
      </c>
      <c r="M3" s="54">
        <v>0</v>
      </c>
      <c r="N3" s="54">
        <v>0</v>
      </c>
      <c r="O3" s="54">
        <v>0</v>
      </c>
      <c r="P3" s="176">
        <f>AVERAGE(M3:O3)</f>
        <v>0</v>
      </c>
      <c r="Q3" s="54" t="s">
        <v>34</v>
      </c>
    </row>
    <row r="4" spans="1:18" x14ac:dyDescent="0.25">
      <c r="A4" s="2">
        <v>74</v>
      </c>
      <c r="B4" s="2">
        <v>2</v>
      </c>
      <c r="C4" s="49">
        <v>0.5</v>
      </c>
      <c r="D4" s="2">
        <v>1</v>
      </c>
      <c r="E4" s="49">
        <v>0</v>
      </c>
      <c r="F4" s="49">
        <v>0</v>
      </c>
      <c r="H4" s="5" t="s">
        <v>36</v>
      </c>
      <c r="I4" s="55" t="s">
        <v>6</v>
      </c>
      <c r="J4" s="140" t="s">
        <v>40</v>
      </c>
      <c r="K4" s="140" t="s">
        <v>40</v>
      </c>
      <c r="L4" s="140" t="s">
        <v>40</v>
      </c>
      <c r="M4" s="54">
        <v>0</v>
      </c>
      <c r="N4" s="54">
        <v>0</v>
      </c>
      <c r="O4" s="54">
        <v>0</v>
      </c>
      <c r="P4" s="176">
        <f t="shared" ref="P4:P46" si="0">AVERAGE(M4:O4)</f>
        <v>0</v>
      </c>
      <c r="Q4" s="54" t="s">
        <v>34</v>
      </c>
    </row>
    <row r="5" spans="1:18" x14ac:dyDescent="0.25">
      <c r="A5" s="2">
        <v>111</v>
      </c>
      <c r="B5" s="2">
        <v>3</v>
      </c>
      <c r="C5" s="49">
        <v>0.5</v>
      </c>
      <c r="D5" s="2">
        <v>1</v>
      </c>
      <c r="E5" s="49">
        <v>0</v>
      </c>
      <c r="F5" s="49">
        <v>0</v>
      </c>
      <c r="H5" s="5" t="s">
        <v>36</v>
      </c>
      <c r="I5" s="55" t="s">
        <v>6</v>
      </c>
      <c r="J5" s="140" t="s">
        <v>40</v>
      </c>
      <c r="K5" s="140" t="s">
        <v>40</v>
      </c>
      <c r="L5" s="140" t="s">
        <v>40</v>
      </c>
      <c r="M5" s="54">
        <v>0</v>
      </c>
      <c r="N5" s="54">
        <v>0</v>
      </c>
      <c r="O5" s="54">
        <v>0</v>
      </c>
      <c r="P5" s="176">
        <f t="shared" si="0"/>
        <v>0</v>
      </c>
      <c r="Q5" s="54" t="s">
        <v>34</v>
      </c>
    </row>
    <row r="6" spans="1:18" x14ac:dyDescent="0.25">
      <c r="A6" s="2">
        <v>148</v>
      </c>
      <c r="B6" s="2">
        <v>4</v>
      </c>
      <c r="C6" s="49">
        <v>0</v>
      </c>
      <c r="D6" s="2">
        <v>0</v>
      </c>
      <c r="E6" s="49">
        <v>0</v>
      </c>
      <c r="F6" s="49">
        <v>0</v>
      </c>
      <c r="H6" s="5" t="s">
        <v>36</v>
      </c>
      <c r="I6" s="55" t="s">
        <v>6</v>
      </c>
      <c r="J6" s="140" t="s">
        <v>40</v>
      </c>
      <c r="K6" s="140" t="s">
        <v>40</v>
      </c>
      <c r="L6" s="140" t="s">
        <v>40</v>
      </c>
      <c r="M6" s="54">
        <v>0</v>
      </c>
      <c r="N6" s="54">
        <v>0</v>
      </c>
      <c r="O6" s="54">
        <v>0</v>
      </c>
      <c r="P6" s="176">
        <f t="shared" si="0"/>
        <v>0</v>
      </c>
      <c r="Q6" s="54" t="s">
        <v>34</v>
      </c>
    </row>
    <row r="7" spans="1:18" x14ac:dyDescent="0.25">
      <c r="A7" s="2">
        <v>185</v>
      </c>
      <c r="B7" s="2">
        <v>5</v>
      </c>
      <c r="C7" s="49">
        <v>0</v>
      </c>
      <c r="D7" s="2">
        <v>0</v>
      </c>
      <c r="E7" s="49">
        <v>0</v>
      </c>
      <c r="F7" s="49">
        <v>0</v>
      </c>
      <c r="H7" s="5" t="s">
        <v>36</v>
      </c>
      <c r="I7" s="55" t="s">
        <v>6</v>
      </c>
      <c r="J7" s="140" t="s">
        <v>40</v>
      </c>
      <c r="K7" s="140" t="s">
        <v>40</v>
      </c>
      <c r="L7" s="140" t="s">
        <v>40</v>
      </c>
      <c r="M7" s="54">
        <v>0</v>
      </c>
      <c r="N7" s="54">
        <v>0</v>
      </c>
      <c r="O7" s="54">
        <v>0</v>
      </c>
      <c r="P7" s="176">
        <f t="shared" si="0"/>
        <v>0</v>
      </c>
      <c r="Q7" s="54" t="s">
        <v>34</v>
      </c>
    </row>
    <row r="8" spans="1:18" ht="33" x14ac:dyDescent="0.25">
      <c r="A8" s="2">
        <v>222</v>
      </c>
      <c r="B8" s="2">
        <v>6</v>
      </c>
      <c r="C8" s="49">
        <v>0</v>
      </c>
      <c r="D8" s="2">
        <v>0</v>
      </c>
      <c r="E8" s="49">
        <v>0</v>
      </c>
      <c r="F8" s="49">
        <v>0</v>
      </c>
      <c r="H8" s="5" t="s">
        <v>104</v>
      </c>
      <c r="I8" s="55" t="s">
        <v>6</v>
      </c>
      <c r="J8" s="140" t="s">
        <v>40</v>
      </c>
      <c r="K8" s="140" t="s">
        <v>40</v>
      </c>
      <c r="L8" s="140" t="s">
        <v>40</v>
      </c>
      <c r="M8" s="54">
        <v>0</v>
      </c>
      <c r="N8" s="54">
        <v>0</v>
      </c>
      <c r="O8" s="54">
        <v>0</v>
      </c>
      <c r="P8" s="176">
        <f t="shared" si="0"/>
        <v>0</v>
      </c>
      <c r="Q8" s="54" t="s">
        <v>34</v>
      </c>
    </row>
    <row r="9" spans="1:18" x14ac:dyDescent="0.3">
      <c r="A9" s="2">
        <v>259</v>
      </c>
      <c r="B9" s="2">
        <v>7</v>
      </c>
      <c r="C9" s="49">
        <v>0</v>
      </c>
      <c r="D9" s="2">
        <v>0</v>
      </c>
      <c r="E9" s="49">
        <v>0</v>
      </c>
      <c r="F9" s="49">
        <v>0</v>
      </c>
      <c r="H9" s="5" t="s">
        <v>36</v>
      </c>
      <c r="I9" s="55" t="s">
        <v>6</v>
      </c>
      <c r="J9" s="140" t="s">
        <v>40</v>
      </c>
      <c r="K9" s="140" t="s">
        <v>40</v>
      </c>
      <c r="L9" s="140" t="s">
        <v>40</v>
      </c>
      <c r="M9" s="54">
        <v>0</v>
      </c>
      <c r="N9" s="54">
        <v>0</v>
      </c>
      <c r="O9" s="54">
        <v>0</v>
      </c>
      <c r="P9" s="176">
        <f t="shared" si="0"/>
        <v>0</v>
      </c>
      <c r="Q9" s="54" t="s">
        <v>34</v>
      </c>
      <c r="R9" s="1"/>
    </row>
    <row r="10" spans="1:18" ht="33" x14ac:dyDescent="0.3">
      <c r="A10" s="2">
        <v>296</v>
      </c>
      <c r="B10" s="2">
        <v>8</v>
      </c>
      <c r="C10" s="49">
        <v>0</v>
      </c>
      <c r="D10" s="2">
        <v>0</v>
      </c>
      <c r="E10" s="49">
        <v>0</v>
      </c>
      <c r="F10" s="49">
        <v>0</v>
      </c>
      <c r="H10" s="5" t="s">
        <v>104</v>
      </c>
      <c r="I10" s="55" t="s">
        <v>6</v>
      </c>
      <c r="J10" s="140" t="s">
        <v>40</v>
      </c>
      <c r="K10" s="140" t="s">
        <v>40</v>
      </c>
      <c r="L10" s="140" t="s">
        <v>40</v>
      </c>
      <c r="M10" s="54">
        <v>0</v>
      </c>
      <c r="N10" s="54">
        <v>0</v>
      </c>
      <c r="O10" s="54">
        <v>0</v>
      </c>
      <c r="P10" s="176">
        <f t="shared" si="0"/>
        <v>0</v>
      </c>
      <c r="Q10" s="54" t="s">
        <v>34</v>
      </c>
      <c r="R10" s="1"/>
    </row>
    <row r="11" spans="1:18" ht="33" x14ac:dyDescent="0.3">
      <c r="A11" s="2">
        <v>333</v>
      </c>
      <c r="B11" s="2">
        <v>9</v>
      </c>
      <c r="C11" s="49">
        <v>17.399999999999999</v>
      </c>
      <c r="D11" s="2">
        <v>1</v>
      </c>
      <c r="E11" s="49">
        <v>2.2000000000000002</v>
      </c>
      <c r="F11" s="49">
        <v>9.6999999999999993</v>
      </c>
      <c r="G11" s="2" t="s">
        <v>11</v>
      </c>
      <c r="H11" s="5" t="s">
        <v>107</v>
      </c>
      <c r="I11" s="54" t="s">
        <v>34</v>
      </c>
      <c r="J11" s="140" t="s">
        <v>40</v>
      </c>
      <c r="K11" s="140" t="s">
        <v>40</v>
      </c>
      <c r="L11" s="140" t="s">
        <v>40</v>
      </c>
      <c r="M11" s="54">
        <v>0</v>
      </c>
      <c r="N11" s="54">
        <v>0</v>
      </c>
      <c r="O11" s="57">
        <v>50</v>
      </c>
      <c r="P11" s="176">
        <f t="shared" si="0"/>
        <v>16.666666666666668</v>
      </c>
      <c r="Q11" s="54" t="s">
        <v>34</v>
      </c>
      <c r="R11" s="1"/>
    </row>
    <row r="12" spans="1:18" x14ac:dyDescent="0.3">
      <c r="A12" s="2">
        <v>370</v>
      </c>
      <c r="B12" s="2">
        <v>10</v>
      </c>
      <c r="C12" s="49">
        <v>25.222222222222221</v>
      </c>
      <c r="D12" s="2">
        <v>1</v>
      </c>
      <c r="E12" s="49">
        <v>2.5</v>
      </c>
      <c r="F12" s="49">
        <v>11.25</v>
      </c>
      <c r="G12" s="2" t="s">
        <v>11</v>
      </c>
      <c r="H12" s="5" t="s">
        <v>108</v>
      </c>
      <c r="I12" s="57" t="s">
        <v>33</v>
      </c>
      <c r="J12" s="140" t="s">
        <v>40</v>
      </c>
      <c r="K12" s="140" t="s">
        <v>40</v>
      </c>
      <c r="L12" s="140" t="s">
        <v>40</v>
      </c>
      <c r="M12" s="54">
        <v>0</v>
      </c>
      <c r="N12" s="54">
        <v>0</v>
      </c>
      <c r="O12" s="57">
        <v>50</v>
      </c>
      <c r="P12" s="176">
        <f t="shared" si="0"/>
        <v>16.666666666666668</v>
      </c>
      <c r="Q12" s="54" t="s">
        <v>34</v>
      </c>
      <c r="R12" s="1"/>
    </row>
    <row r="13" spans="1:18" x14ac:dyDescent="0.25">
      <c r="A13" s="2">
        <v>407</v>
      </c>
      <c r="B13" s="2">
        <v>11</v>
      </c>
      <c r="C13" s="49">
        <v>0</v>
      </c>
      <c r="D13" s="2">
        <v>0</v>
      </c>
      <c r="E13" s="49">
        <v>0</v>
      </c>
      <c r="F13" s="49">
        <v>0</v>
      </c>
      <c r="H13" s="5" t="s">
        <v>36</v>
      </c>
      <c r="I13" s="55" t="s">
        <v>6</v>
      </c>
      <c r="J13" s="140" t="s">
        <v>40</v>
      </c>
      <c r="K13" s="140" t="s">
        <v>40</v>
      </c>
      <c r="L13" s="140" t="s">
        <v>40</v>
      </c>
      <c r="M13" s="54">
        <v>0</v>
      </c>
      <c r="N13" s="54">
        <v>0</v>
      </c>
      <c r="O13" s="54">
        <v>0</v>
      </c>
      <c r="P13" s="176">
        <f t="shared" si="0"/>
        <v>0</v>
      </c>
      <c r="Q13" s="54" t="s">
        <v>34</v>
      </c>
    </row>
    <row r="14" spans="1:18" ht="33" x14ac:dyDescent="0.25">
      <c r="A14" s="2">
        <v>444</v>
      </c>
      <c r="B14" s="2">
        <v>12</v>
      </c>
      <c r="C14" s="49">
        <v>24.5</v>
      </c>
      <c r="D14" s="2">
        <v>1</v>
      </c>
      <c r="E14" s="49">
        <v>2.4</v>
      </c>
      <c r="F14" s="49">
        <v>11.2</v>
      </c>
      <c r="G14" s="2" t="s">
        <v>11</v>
      </c>
      <c r="H14" s="5" t="s">
        <v>109</v>
      </c>
      <c r="I14" s="57" t="s">
        <v>33</v>
      </c>
      <c r="J14" s="140" t="s">
        <v>40</v>
      </c>
      <c r="K14" s="140" t="s">
        <v>40</v>
      </c>
      <c r="L14" s="140" t="s">
        <v>40</v>
      </c>
      <c r="M14" s="54">
        <v>0</v>
      </c>
      <c r="N14" s="54">
        <v>0</v>
      </c>
      <c r="O14" s="57">
        <v>50</v>
      </c>
      <c r="P14" s="176">
        <f t="shared" si="0"/>
        <v>16.666666666666668</v>
      </c>
      <c r="Q14" s="54" t="s">
        <v>34</v>
      </c>
    </row>
    <row r="15" spans="1:18" ht="33" x14ac:dyDescent="0.25">
      <c r="A15" s="2">
        <v>481</v>
      </c>
      <c r="B15" s="2">
        <v>13</v>
      </c>
      <c r="C15" s="49">
        <v>15.625</v>
      </c>
      <c r="D15" s="2">
        <v>1</v>
      </c>
      <c r="E15" s="49">
        <v>2.125</v>
      </c>
      <c r="F15" s="49">
        <v>9.75</v>
      </c>
      <c r="G15" s="2" t="s">
        <v>11</v>
      </c>
      <c r="H15" s="5" t="s">
        <v>107</v>
      </c>
      <c r="I15" s="54" t="s">
        <v>34</v>
      </c>
      <c r="J15" s="140" t="s">
        <v>40</v>
      </c>
      <c r="K15" s="140" t="s">
        <v>40</v>
      </c>
      <c r="L15" s="140" t="s">
        <v>40</v>
      </c>
      <c r="M15" s="54">
        <v>0</v>
      </c>
      <c r="N15" s="54">
        <v>0</v>
      </c>
      <c r="O15" s="57">
        <v>50</v>
      </c>
      <c r="P15" s="176">
        <f t="shared" si="0"/>
        <v>16.666666666666668</v>
      </c>
      <c r="Q15" s="54" t="s">
        <v>34</v>
      </c>
    </row>
    <row r="16" spans="1:18" ht="33" x14ac:dyDescent="0.25">
      <c r="A16" s="2">
        <v>518</v>
      </c>
      <c r="B16" s="2">
        <v>14</v>
      </c>
      <c r="C16" s="49">
        <v>17.333333333333332</v>
      </c>
      <c r="D16" s="2">
        <v>1</v>
      </c>
      <c r="E16" s="49">
        <v>2.3333333333333335</v>
      </c>
      <c r="F16" s="49">
        <v>11.166666666666666</v>
      </c>
      <c r="G16" s="2" t="s">
        <v>11</v>
      </c>
      <c r="H16" s="5" t="s">
        <v>109</v>
      </c>
      <c r="I16" s="54" t="s">
        <v>34</v>
      </c>
      <c r="J16" s="140" t="s">
        <v>40</v>
      </c>
      <c r="K16" s="140" t="s">
        <v>40</v>
      </c>
      <c r="L16" s="140" t="s">
        <v>40</v>
      </c>
      <c r="M16" s="54">
        <v>0</v>
      </c>
      <c r="N16" s="54">
        <v>0</v>
      </c>
      <c r="O16" s="57">
        <v>50</v>
      </c>
      <c r="P16" s="176">
        <f t="shared" si="0"/>
        <v>16.666666666666668</v>
      </c>
      <c r="Q16" s="54" t="s">
        <v>34</v>
      </c>
    </row>
    <row r="17" spans="1:17" x14ac:dyDescent="0.25">
      <c r="A17" s="2">
        <v>555</v>
      </c>
      <c r="B17" s="2">
        <v>15</v>
      </c>
      <c r="C17" s="49">
        <v>0.5</v>
      </c>
      <c r="D17" s="2">
        <v>1</v>
      </c>
      <c r="E17" s="49">
        <v>0</v>
      </c>
      <c r="F17" s="49">
        <v>0</v>
      </c>
      <c r="H17" s="5" t="s">
        <v>36</v>
      </c>
      <c r="I17" s="55" t="s">
        <v>6</v>
      </c>
      <c r="J17" s="140" t="s">
        <v>40</v>
      </c>
      <c r="K17" s="140" t="s">
        <v>40</v>
      </c>
      <c r="L17" s="140" t="s">
        <v>40</v>
      </c>
      <c r="M17" s="54">
        <v>0</v>
      </c>
      <c r="N17" s="54">
        <v>0</v>
      </c>
      <c r="O17" s="54">
        <v>0</v>
      </c>
      <c r="P17" s="176">
        <f t="shared" si="0"/>
        <v>0</v>
      </c>
      <c r="Q17" s="54" t="s">
        <v>34</v>
      </c>
    </row>
    <row r="18" spans="1:17" x14ac:dyDescent="0.25">
      <c r="A18" s="2">
        <v>592</v>
      </c>
      <c r="B18" s="2">
        <v>16</v>
      </c>
      <c r="C18" s="49">
        <v>0</v>
      </c>
      <c r="D18" s="2">
        <v>0</v>
      </c>
      <c r="E18" s="49">
        <v>0</v>
      </c>
      <c r="F18" s="49">
        <v>0</v>
      </c>
      <c r="H18" s="5" t="s">
        <v>36</v>
      </c>
      <c r="I18" s="55" t="s">
        <v>6</v>
      </c>
      <c r="J18" s="140" t="s">
        <v>40</v>
      </c>
      <c r="K18" s="140" t="s">
        <v>40</v>
      </c>
      <c r="L18" s="140" t="s">
        <v>40</v>
      </c>
      <c r="M18" s="54">
        <v>0</v>
      </c>
      <c r="N18" s="54">
        <v>0</v>
      </c>
      <c r="O18" s="54">
        <v>0</v>
      </c>
      <c r="P18" s="176">
        <f t="shared" si="0"/>
        <v>0</v>
      </c>
      <c r="Q18" s="54" t="s">
        <v>34</v>
      </c>
    </row>
    <row r="19" spans="1:17" x14ac:dyDescent="0.25">
      <c r="A19" s="2">
        <v>629</v>
      </c>
      <c r="B19" s="2">
        <v>17</v>
      </c>
      <c r="C19" s="49">
        <v>0</v>
      </c>
      <c r="D19" s="2">
        <v>0</v>
      </c>
      <c r="E19" s="49">
        <v>0</v>
      </c>
      <c r="F19" s="49">
        <v>0</v>
      </c>
      <c r="H19" s="5" t="s">
        <v>36</v>
      </c>
      <c r="I19" s="55" t="s">
        <v>6</v>
      </c>
      <c r="J19" s="140" t="s">
        <v>40</v>
      </c>
      <c r="K19" s="140" t="s">
        <v>40</v>
      </c>
      <c r="L19" s="140" t="s">
        <v>40</v>
      </c>
      <c r="M19" s="54">
        <v>0</v>
      </c>
      <c r="N19" s="54">
        <v>0</v>
      </c>
      <c r="O19" s="54">
        <v>0</v>
      </c>
      <c r="P19" s="176">
        <f t="shared" si="0"/>
        <v>0</v>
      </c>
      <c r="Q19" s="54" t="s">
        <v>34</v>
      </c>
    </row>
    <row r="20" spans="1:17" x14ac:dyDescent="0.25">
      <c r="A20" s="2">
        <v>666</v>
      </c>
      <c r="B20" s="2">
        <v>18</v>
      </c>
      <c r="C20" s="49">
        <v>0</v>
      </c>
      <c r="D20" s="2">
        <v>0</v>
      </c>
      <c r="E20" s="49" t="s">
        <v>18</v>
      </c>
      <c r="F20" s="49" t="s">
        <v>18</v>
      </c>
      <c r="G20" s="49" t="s">
        <v>18</v>
      </c>
      <c r="H20" s="49" t="s">
        <v>18</v>
      </c>
      <c r="I20" s="51" t="s">
        <v>18</v>
      </c>
      <c r="J20" s="51" t="s">
        <v>18</v>
      </c>
      <c r="K20" s="51" t="s">
        <v>18</v>
      </c>
      <c r="L20" s="51" t="s">
        <v>18</v>
      </c>
      <c r="M20" s="51" t="s">
        <v>18</v>
      </c>
      <c r="N20" s="51" t="s">
        <v>18</v>
      </c>
      <c r="O20" s="51" t="s">
        <v>18</v>
      </c>
      <c r="P20" s="51" t="s">
        <v>18</v>
      </c>
      <c r="Q20" s="51" t="s">
        <v>18</v>
      </c>
    </row>
    <row r="21" spans="1:17" ht="33" x14ac:dyDescent="0.25">
      <c r="A21" s="2">
        <v>703</v>
      </c>
      <c r="B21" s="2">
        <v>19</v>
      </c>
      <c r="C21" s="49">
        <v>6.625</v>
      </c>
      <c r="D21" s="2">
        <v>1</v>
      </c>
      <c r="E21" s="49">
        <v>1.4</v>
      </c>
      <c r="F21" s="49">
        <v>5.9</v>
      </c>
      <c r="G21" s="2" t="s">
        <v>11</v>
      </c>
      <c r="H21" s="5" t="s">
        <v>109</v>
      </c>
      <c r="I21" s="55" t="s">
        <v>6</v>
      </c>
      <c r="J21" s="140" t="s">
        <v>40</v>
      </c>
      <c r="K21" s="140" t="s">
        <v>40</v>
      </c>
      <c r="L21" s="140" t="s">
        <v>40</v>
      </c>
      <c r="M21" s="54">
        <v>0</v>
      </c>
      <c r="N21" s="54">
        <v>0</v>
      </c>
      <c r="O21" s="57">
        <v>50</v>
      </c>
      <c r="P21" s="176">
        <f t="shared" si="0"/>
        <v>16.666666666666668</v>
      </c>
      <c r="Q21" s="54" t="s">
        <v>34</v>
      </c>
    </row>
    <row r="22" spans="1:17" ht="33" x14ac:dyDescent="0.25">
      <c r="A22" s="2">
        <v>740</v>
      </c>
      <c r="B22" s="2">
        <v>20</v>
      </c>
      <c r="C22" s="49">
        <v>0.5</v>
      </c>
      <c r="D22" s="2">
        <v>1</v>
      </c>
      <c r="E22" s="49">
        <v>0</v>
      </c>
      <c r="F22" s="49">
        <v>0</v>
      </c>
      <c r="H22" s="5" t="s">
        <v>105</v>
      </c>
      <c r="I22" s="55" t="s">
        <v>6</v>
      </c>
      <c r="J22" s="140" t="s">
        <v>40</v>
      </c>
      <c r="K22" s="140" t="s">
        <v>40</v>
      </c>
      <c r="L22" s="140" t="s">
        <v>40</v>
      </c>
      <c r="M22" s="54">
        <v>0</v>
      </c>
      <c r="N22" s="54">
        <v>0</v>
      </c>
      <c r="O22" s="54">
        <v>0</v>
      </c>
      <c r="P22" s="176">
        <f t="shared" si="0"/>
        <v>0</v>
      </c>
      <c r="Q22" s="54" t="s">
        <v>34</v>
      </c>
    </row>
    <row r="23" spans="1:17" ht="33" x14ac:dyDescent="0.25">
      <c r="A23" s="2">
        <v>748</v>
      </c>
      <c r="B23" s="2">
        <v>21</v>
      </c>
      <c r="C23" s="49">
        <v>0.5</v>
      </c>
      <c r="D23" s="2">
        <v>1</v>
      </c>
      <c r="E23" s="49">
        <v>0</v>
      </c>
      <c r="F23" s="49">
        <v>0</v>
      </c>
      <c r="H23" s="5" t="s">
        <v>104</v>
      </c>
      <c r="I23" s="55" t="s">
        <v>6</v>
      </c>
      <c r="J23" s="140" t="s">
        <v>40</v>
      </c>
      <c r="K23" s="140" t="s">
        <v>40</v>
      </c>
      <c r="L23" s="140" t="s">
        <v>40</v>
      </c>
      <c r="M23" s="54">
        <v>0</v>
      </c>
      <c r="N23" s="54">
        <v>0</v>
      </c>
      <c r="O23" s="54">
        <v>0</v>
      </c>
      <c r="P23" s="176">
        <f t="shared" si="0"/>
        <v>0</v>
      </c>
      <c r="Q23" s="54" t="s">
        <v>34</v>
      </c>
    </row>
    <row r="24" spans="1:17" x14ac:dyDescent="0.25">
      <c r="A24" s="2">
        <v>33</v>
      </c>
      <c r="B24" s="2">
        <v>1</v>
      </c>
      <c r="C24" s="49">
        <v>0</v>
      </c>
      <c r="D24" s="2">
        <v>0</v>
      </c>
      <c r="E24" s="49">
        <v>0</v>
      </c>
      <c r="F24" s="49">
        <v>0</v>
      </c>
      <c r="H24" s="5" t="s">
        <v>36</v>
      </c>
      <c r="I24" s="55" t="s">
        <v>6</v>
      </c>
      <c r="J24" s="140" t="s">
        <v>40</v>
      </c>
      <c r="K24" s="140" t="s">
        <v>40</v>
      </c>
      <c r="L24" s="140" t="s">
        <v>40</v>
      </c>
      <c r="M24" s="54">
        <v>0</v>
      </c>
      <c r="N24" s="54">
        <v>0</v>
      </c>
      <c r="O24" s="54">
        <v>0</v>
      </c>
      <c r="P24" s="176">
        <f t="shared" si="0"/>
        <v>0</v>
      </c>
      <c r="Q24" s="54" t="s">
        <v>34</v>
      </c>
    </row>
    <row r="25" spans="1:17" x14ac:dyDescent="0.25">
      <c r="A25" s="2">
        <v>66</v>
      </c>
      <c r="B25" s="2">
        <v>2</v>
      </c>
      <c r="C25" s="49">
        <v>0</v>
      </c>
      <c r="D25" s="2">
        <v>0</v>
      </c>
      <c r="E25" s="49">
        <v>0</v>
      </c>
      <c r="F25" s="49">
        <v>0</v>
      </c>
      <c r="H25" s="5" t="s">
        <v>36</v>
      </c>
      <c r="I25" s="55" t="s">
        <v>6</v>
      </c>
      <c r="J25" s="140" t="s">
        <v>40</v>
      </c>
      <c r="K25" s="140" t="s">
        <v>40</v>
      </c>
      <c r="L25" s="140" t="s">
        <v>40</v>
      </c>
      <c r="M25" s="54">
        <v>0</v>
      </c>
      <c r="N25" s="54">
        <v>0</v>
      </c>
      <c r="O25" s="54">
        <v>0</v>
      </c>
      <c r="P25" s="176">
        <f t="shared" si="0"/>
        <v>0</v>
      </c>
      <c r="Q25" s="54" t="s">
        <v>34</v>
      </c>
    </row>
    <row r="26" spans="1:17" ht="33" x14ac:dyDescent="0.25">
      <c r="A26" s="2">
        <v>99</v>
      </c>
      <c r="B26" s="2">
        <v>3</v>
      </c>
      <c r="C26" s="49">
        <v>12.909090909090908</v>
      </c>
      <c r="D26" s="2">
        <v>1</v>
      </c>
      <c r="E26" s="49">
        <v>2</v>
      </c>
      <c r="F26" s="49">
        <v>8.6666666666666661</v>
      </c>
      <c r="G26" s="2" t="s">
        <v>11</v>
      </c>
      <c r="H26" s="5" t="s">
        <v>109</v>
      </c>
      <c r="I26" s="54" t="s">
        <v>34</v>
      </c>
      <c r="J26" s="140" t="s">
        <v>40</v>
      </c>
      <c r="K26" s="140" t="s">
        <v>40</v>
      </c>
      <c r="L26" s="140" t="s">
        <v>40</v>
      </c>
      <c r="M26" s="54">
        <v>0</v>
      </c>
      <c r="N26" s="54">
        <v>0</v>
      </c>
      <c r="O26" s="57">
        <v>50</v>
      </c>
      <c r="P26" s="176">
        <f t="shared" si="0"/>
        <v>16.666666666666668</v>
      </c>
      <c r="Q26" s="54" t="s">
        <v>34</v>
      </c>
    </row>
    <row r="27" spans="1:17" ht="33" x14ac:dyDescent="0.25">
      <c r="A27" s="2">
        <v>132</v>
      </c>
      <c r="B27" s="2">
        <v>4</v>
      </c>
      <c r="C27" s="49">
        <v>24.555555555555557</v>
      </c>
      <c r="D27" s="2">
        <v>1</v>
      </c>
      <c r="E27" s="49">
        <v>2</v>
      </c>
      <c r="F27" s="49">
        <v>8.875</v>
      </c>
      <c r="G27" s="2" t="s">
        <v>11</v>
      </c>
      <c r="H27" s="5" t="s">
        <v>107</v>
      </c>
      <c r="I27" s="57" t="s">
        <v>33</v>
      </c>
      <c r="J27" s="140" t="s">
        <v>40</v>
      </c>
      <c r="K27" s="140" t="s">
        <v>40</v>
      </c>
      <c r="L27" s="140" t="s">
        <v>40</v>
      </c>
      <c r="M27" s="54">
        <v>0</v>
      </c>
      <c r="N27" s="54">
        <v>0</v>
      </c>
      <c r="O27" s="57">
        <v>50</v>
      </c>
      <c r="P27" s="176">
        <f t="shared" si="0"/>
        <v>16.666666666666668</v>
      </c>
      <c r="Q27" s="54" t="s">
        <v>34</v>
      </c>
    </row>
    <row r="28" spans="1:17" ht="33" x14ac:dyDescent="0.25">
      <c r="A28" s="2">
        <v>165</v>
      </c>
      <c r="B28" s="2">
        <v>5</v>
      </c>
      <c r="C28" s="49">
        <v>0</v>
      </c>
      <c r="D28" s="2">
        <v>0</v>
      </c>
      <c r="E28" s="49">
        <v>0</v>
      </c>
      <c r="F28" s="49">
        <v>0</v>
      </c>
      <c r="H28" s="5" t="s">
        <v>106</v>
      </c>
      <c r="I28" s="55" t="s">
        <v>6</v>
      </c>
      <c r="J28" s="140" t="s">
        <v>40</v>
      </c>
      <c r="K28" s="140" t="s">
        <v>40</v>
      </c>
      <c r="L28" s="140" t="s">
        <v>40</v>
      </c>
      <c r="M28" s="54">
        <v>0</v>
      </c>
      <c r="N28" s="54">
        <v>0</v>
      </c>
      <c r="O28" s="54">
        <v>0</v>
      </c>
      <c r="P28" s="176">
        <f t="shared" si="0"/>
        <v>0</v>
      </c>
      <c r="Q28" s="54" t="s">
        <v>34</v>
      </c>
    </row>
    <row r="29" spans="1:17" ht="49.5" x14ac:dyDescent="0.25">
      <c r="A29" s="2">
        <v>198</v>
      </c>
      <c r="B29" s="2">
        <v>6</v>
      </c>
      <c r="C29" s="49">
        <v>8.4285714285714288</v>
      </c>
      <c r="D29" s="2">
        <v>1</v>
      </c>
      <c r="E29" s="49">
        <v>2.6666666666666665</v>
      </c>
      <c r="F29" s="49">
        <v>12.5</v>
      </c>
      <c r="G29" s="2" t="s">
        <v>11</v>
      </c>
      <c r="H29" s="5" t="s">
        <v>110</v>
      </c>
      <c r="I29" s="55" t="s">
        <v>6</v>
      </c>
      <c r="J29" s="140" t="s">
        <v>40</v>
      </c>
      <c r="K29" s="140" t="s">
        <v>40</v>
      </c>
      <c r="L29" s="140" t="s">
        <v>40</v>
      </c>
      <c r="M29" s="54">
        <v>0</v>
      </c>
      <c r="N29" s="54">
        <v>0</v>
      </c>
      <c r="O29" s="57">
        <v>50</v>
      </c>
      <c r="P29" s="176">
        <f t="shared" si="0"/>
        <v>16.666666666666668</v>
      </c>
      <c r="Q29" s="54" t="s">
        <v>34</v>
      </c>
    </row>
    <row r="30" spans="1:17" ht="33" x14ac:dyDescent="0.25">
      <c r="A30" s="2">
        <v>231</v>
      </c>
      <c r="B30" s="2">
        <v>7</v>
      </c>
      <c r="C30" s="49">
        <v>27.444444444444443</v>
      </c>
      <c r="D30" s="2">
        <v>1</v>
      </c>
      <c r="E30" s="49">
        <v>2.4444444444444446</v>
      </c>
      <c r="F30" s="49">
        <v>11.222222222222221</v>
      </c>
      <c r="G30" s="2" t="s">
        <v>11</v>
      </c>
      <c r="H30" s="5" t="s">
        <v>107</v>
      </c>
      <c r="I30" s="57" t="s">
        <v>33</v>
      </c>
      <c r="J30" s="140" t="s">
        <v>40</v>
      </c>
      <c r="K30" s="140" t="s">
        <v>40</v>
      </c>
      <c r="L30" s="140" t="s">
        <v>40</v>
      </c>
      <c r="M30" s="54">
        <v>0</v>
      </c>
      <c r="N30" s="54">
        <v>0</v>
      </c>
      <c r="O30" s="57">
        <v>50</v>
      </c>
      <c r="P30" s="176">
        <f t="shared" si="0"/>
        <v>16.666666666666668</v>
      </c>
      <c r="Q30" s="54" t="s">
        <v>34</v>
      </c>
    </row>
    <row r="31" spans="1:17" ht="49.5" x14ac:dyDescent="0.25">
      <c r="A31" s="2">
        <v>264</v>
      </c>
      <c r="B31" s="2">
        <v>8</v>
      </c>
      <c r="C31" s="49">
        <v>11.5</v>
      </c>
      <c r="D31" s="2">
        <v>1</v>
      </c>
      <c r="E31" s="49">
        <v>2.3333333333333335</v>
      </c>
      <c r="F31" s="49">
        <v>9.25</v>
      </c>
      <c r="G31" s="2" t="s">
        <v>11</v>
      </c>
      <c r="H31" s="5" t="s">
        <v>111</v>
      </c>
      <c r="I31" s="54" t="s">
        <v>34</v>
      </c>
      <c r="J31" s="140" t="s">
        <v>40</v>
      </c>
      <c r="K31" s="140" t="s">
        <v>40</v>
      </c>
      <c r="L31" s="140" t="s">
        <v>40</v>
      </c>
      <c r="M31" s="54">
        <v>0</v>
      </c>
      <c r="N31" s="54">
        <v>0</v>
      </c>
      <c r="O31" s="57">
        <v>50</v>
      </c>
      <c r="P31" s="176">
        <f t="shared" si="0"/>
        <v>16.666666666666668</v>
      </c>
      <c r="Q31" s="54" t="s">
        <v>34</v>
      </c>
    </row>
    <row r="32" spans="1:17" x14ac:dyDescent="0.25">
      <c r="A32" s="2">
        <v>297</v>
      </c>
      <c r="B32" s="2">
        <v>9</v>
      </c>
      <c r="C32" s="49">
        <v>0</v>
      </c>
      <c r="D32" s="2">
        <v>0</v>
      </c>
      <c r="E32" s="49">
        <v>0</v>
      </c>
      <c r="F32" s="49">
        <v>0</v>
      </c>
      <c r="H32" s="5" t="s">
        <v>36</v>
      </c>
      <c r="I32" s="55" t="s">
        <v>6</v>
      </c>
      <c r="J32" s="140" t="s">
        <v>40</v>
      </c>
      <c r="K32" s="140" t="s">
        <v>40</v>
      </c>
      <c r="L32" s="140" t="s">
        <v>40</v>
      </c>
      <c r="M32" s="54">
        <v>0</v>
      </c>
      <c r="N32" s="54">
        <v>0</v>
      </c>
      <c r="O32" s="54">
        <v>0</v>
      </c>
      <c r="P32" s="176">
        <f t="shared" si="0"/>
        <v>0</v>
      </c>
      <c r="Q32" s="54" t="s">
        <v>34</v>
      </c>
    </row>
    <row r="33" spans="1:17" x14ac:dyDescent="0.25">
      <c r="A33" s="2">
        <v>330</v>
      </c>
      <c r="B33" s="2">
        <v>10</v>
      </c>
      <c r="C33" s="49">
        <v>0.5</v>
      </c>
      <c r="D33" s="2">
        <v>1</v>
      </c>
      <c r="E33" s="49">
        <v>0</v>
      </c>
      <c r="F33" s="49">
        <v>0</v>
      </c>
      <c r="H33" s="5" t="s">
        <v>36</v>
      </c>
      <c r="I33" s="55" t="s">
        <v>6</v>
      </c>
      <c r="J33" s="140" t="s">
        <v>40</v>
      </c>
      <c r="K33" s="140" t="s">
        <v>40</v>
      </c>
      <c r="L33" s="140" t="s">
        <v>40</v>
      </c>
      <c r="M33" s="54">
        <v>0</v>
      </c>
      <c r="N33" s="54">
        <v>0</v>
      </c>
      <c r="O33" s="54">
        <v>0</v>
      </c>
      <c r="P33" s="176">
        <f t="shared" si="0"/>
        <v>0</v>
      </c>
      <c r="Q33" s="54" t="s">
        <v>34</v>
      </c>
    </row>
    <row r="34" spans="1:17" x14ac:dyDescent="0.25">
      <c r="A34" s="2">
        <v>363</v>
      </c>
      <c r="B34" s="2">
        <v>11</v>
      </c>
      <c r="C34" s="49">
        <v>44</v>
      </c>
      <c r="D34" s="2">
        <v>1</v>
      </c>
      <c r="E34" s="49">
        <v>2</v>
      </c>
      <c r="F34" s="49">
        <v>8.5</v>
      </c>
      <c r="G34" s="2" t="s">
        <v>11</v>
      </c>
      <c r="H34" s="5" t="s">
        <v>108</v>
      </c>
      <c r="I34" s="57" t="s">
        <v>33</v>
      </c>
      <c r="J34" s="141" t="s">
        <v>39</v>
      </c>
      <c r="K34" s="140" t="s">
        <v>40</v>
      </c>
      <c r="L34" s="140" t="s">
        <v>40</v>
      </c>
      <c r="M34" s="54">
        <v>0</v>
      </c>
      <c r="N34" s="57">
        <v>50</v>
      </c>
      <c r="O34" s="57">
        <v>50</v>
      </c>
      <c r="P34" s="176">
        <f t="shared" si="0"/>
        <v>33.333333333333336</v>
      </c>
      <c r="Q34" s="57" t="s">
        <v>33</v>
      </c>
    </row>
    <row r="35" spans="1:17" ht="49.5" x14ac:dyDescent="0.25">
      <c r="A35" s="2">
        <v>396</v>
      </c>
      <c r="B35" s="2">
        <v>12</v>
      </c>
      <c r="C35" s="49">
        <v>4.5555555555555554</v>
      </c>
      <c r="D35" s="2">
        <v>1</v>
      </c>
      <c r="E35" s="49">
        <v>0.8571428571428571</v>
      </c>
      <c r="F35" s="49">
        <v>3</v>
      </c>
      <c r="G35" s="2" t="s">
        <v>16</v>
      </c>
      <c r="H35" s="5" t="s">
        <v>110</v>
      </c>
      <c r="I35" s="55" t="s">
        <v>6</v>
      </c>
      <c r="J35" s="140" t="s">
        <v>40</v>
      </c>
      <c r="K35" s="140" t="s">
        <v>40</v>
      </c>
      <c r="L35" s="140" t="s">
        <v>40</v>
      </c>
      <c r="M35" s="54">
        <v>0</v>
      </c>
      <c r="N35" s="54">
        <v>0</v>
      </c>
      <c r="O35" s="57">
        <v>50</v>
      </c>
      <c r="P35" s="176">
        <f t="shared" si="0"/>
        <v>16.666666666666668</v>
      </c>
      <c r="Q35" s="54" t="s">
        <v>34</v>
      </c>
    </row>
    <row r="36" spans="1:17" ht="49.5" x14ac:dyDescent="0.25">
      <c r="A36" s="2">
        <v>429</v>
      </c>
      <c r="B36" s="2">
        <v>13</v>
      </c>
      <c r="C36" s="49">
        <v>4</v>
      </c>
      <c r="D36" s="2">
        <v>1</v>
      </c>
      <c r="E36" s="49">
        <v>1.5</v>
      </c>
      <c r="F36" s="49">
        <v>5.5</v>
      </c>
      <c r="G36" s="2" t="s">
        <v>9</v>
      </c>
      <c r="H36" s="5" t="s">
        <v>112</v>
      </c>
      <c r="I36" s="55" t="s">
        <v>6</v>
      </c>
      <c r="J36" s="140" t="s">
        <v>40</v>
      </c>
      <c r="K36" s="140" t="s">
        <v>40</v>
      </c>
      <c r="L36" s="140" t="s">
        <v>40</v>
      </c>
      <c r="M36" s="54">
        <v>0</v>
      </c>
      <c r="N36" s="54">
        <v>0</v>
      </c>
      <c r="O36" s="57">
        <v>50</v>
      </c>
      <c r="P36" s="176">
        <f t="shared" si="0"/>
        <v>16.666666666666668</v>
      </c>
      <c r="Q36" s="54" t="s">
        <v>34</v>
      </c>
    </row>
    <row r="37" spans="1:17" ht="33" x14ac:dyDescent="0.25">
      <c r="A37" s="2">
        <v>462</v>
      </c>
      <c r="B37" s="2">
        <v>14</v>
      </c>
      <c r="C37" s="49">
        <v>39.555555555555557</v>
      </c>
      <c r="D37" s="2">
        <v>1</v>
      </c>
      <c r="E37" s="49">
        <v>2.7777777777777777</v>
      </c>
      <c r="F37" s="49">
        <v>13.333333333333334</v>
      </c>
      <c r="G37" s="2" t="s">
        <v>11</v>
      </c>
      <c r="H37" s="5" t="s">
        <v>107</v>
      </c>
      <c r="I37" s="56" t="s">
        <v>32</v>
      </c>
      <c r="J37" s="141" t="s">
        <v>39</v>
      </c>
      <c r="K37" s="140" t="s">
        <v>40</v>
      </c>
      <c r="L37" s="140" t="s">
        <v>40</v>
      </c>
      <c r="M37" s="54">
        <v>0</v>
      </c>
      <c r="N37" s="57">
        <v>50</v>
      </c>
      <c r="O37" s="57">
        <v>50</v>
      </c>
      <c r="P37" s="176">
        <f t="shared" si="0"/>
        <v>33.333333333333336</v>
      </c>
      <c r="Q37" s="57" t="s">
        <v>33</v>
      </c>
    </row>
    <row r="38" spans="1:17" ht="49.5" x14ac:dyDescent="0.25">
      <c r="A38" s="2">
        <v>495</v>
      </c>
      <c r="B38" s="2">
        <v>15</v>
      </c>
      <c r="C38" s="49">
        <v>26.25</v>
      </c>
      <c r="D38" s="2">
        <v>1</v>
      </c>
      <c r="E38" s="49">
        <v>2.7777777777777777</v>
      </c>
      <c r="F38" s="49">
        <v>13.333333333333334</v>
      </c>
      <c r="G38" s="2" t="s">
        <v>11</v>
      </c>
      <c r="H38" s="5" t="s">
        <v>111</v>
      </c>
      <c r="I38" s="57" t="s">
        <v>33</v>
      </c>
      <c r="J38" s="140" t="s">
        <v>40</v>
      </c>
      <c r="K38" s="140" t="s">
        <v>40</v>
      </c>
      <c r="L38" s="140" t="s">
        <v>40</v>
      </c>
      <c r="M38" s="54">
        <v>0</v>
      </c>
      <c r="N38" s="54">
        <v>0</v>
      </c>
      <c r="O38" s="57">
        <v>50</v>
      </c>
      <c r="P38" s="176">
        <f t="shared" si="0"/>
        <v>16.666666666666668</v>
      </c>
      <c r="Q38" s="54" t="s">
        <v>34</v>
      </c>
    </row>
    <row r="39" spans="1:17" ht="33" x14ac:dyDescent="0.25">
      <c r="A39" s="2">
        <v>528</v>
      </c>
      <c r="B39" s="2">
        <v>16</v>
      </c>
      <c r="C39" s="49">
        <v>18.600000000000001</v>
      </c>
      <c r="D39" s="2">
        <v>1</v>
      </c>
      <c r="E39" s="49">
        <v>2.25</v>
      </c>
      <c r="F39" s="49">
        <v>10.25</v>
      </c>
      <c r="G39" s="2" t="s">
        <v>11</v>
      </c>
      <c r="H39" s="5" t="s">
        <v>107</v>
      </c>
      <c r="I39" s="54" t="s">
        <v>34</v>
      </c>
      <c r="J39" s="140" t="s">
        <v>40</v>
      </c>
      <c r="K39" s="140" t="s">
        <v>40</v>
      </c>
      <c r="L39" s="140" t="s">
        <v>40</v>
      </c>
      <c r="M39" s="54">
        <v>0</v>
      </c>
      <c r="N39" s="54">
        <v>0</v>
      </c>
      <c r="O39" s="57">
        <v>50</v>
      </c>
      <c r="P39" s="176">
        <f t="shared" si="0"/>
        <v>16.666666666666668</v>
      </c>
      <c r="Q39" s="54" t="s">
        <v>34</v>
      </c>
    </row>
    <row r="40" spans="1:17" ht="33" x14ac:dyDescent="0.25">
      <c r="A40" s="2">
        <v>561</v>
      </c>
      <c r="B40" s="2">
        <v>17</v>
      </c>
      <c r="C40" s="49">
        <v>25</v>
      </c>
      <c r="D40" s="2">
        <v>1</v>
      </c>
      <c r="E40" s="49">
        <v>2.5</v>
      </c>
      <c r="F40" s="49">
        <v>12.125</v>
      </c>
      <c r="G40" s="2" t="s">
        <v>11</v>
      </c>
      <c r="H40" s="5" t="s">
        <v>107</v>
      </c>
      <c r="I40" s="57" t="s">
        <v>33</v>
      </c>
      <c r="J40" s="140" t="s">
        <v>40</v>
      </c>
      <c r="K40" s="140" t="s">
        <v>40</v>
      </c>
      <c r="L40" s="140" t="s">
        <v>40</v>
      </c>
      <c r="M40" s="54">
        <v>0</v>
      </c>
      <c r="N40" s="54">
        <v>0</v>
      </c>
      <c r="O40" s="57">
        <v>50</v>
      </c>
      <c r="P40" s="176">
        <f t="shared" si="0"/>
        <v>16.666666666666668</v>
      </c>
      <c r="Q40" s="54" t="s">
        <v>34</v>
      </c>
    </row>
    <row r="41" spans="1:17" ht="33" x14ac:dyDescent="0.25">
      <c r="A41" s="2">
        <v>594</v>
      </c>
      <c r="B41" s="2">
        <v>18</v>
      </c>
      <c r="C41" s="49">
        <v>11.142857142857142</v>
      </c>
      <c r="D41" s="2">
        <v>1</v>
      </c>
      <c r="E41" s="49">
        <v>1.5</v>
      </c>
      <c r="F41" s="49">
        <v>6.375</v>
      </c>
      <c r="G41" s="2" t="s">
        <v>11</v>
      </c>
      <c r="H41" s="5" t="s">
        <v>107</v>
      </c>
      <c r="I41" s="54" t="s">
        <v>34</v>
      </c>
      <c r="J41" s="140" t="s">
        <v>40</v>
      </c>
      <c r="K41" s="140" t="s">
        <v>40</v>
      </c>
      <c r="L41" s="140" t="s">
        <v>40</v>
      </c>
      <c r="M41" s="54">
        <v>0</v>
      </c>
      <c r="N41" s="54">
        <v>0</v>
      </c>
      <c r="O41" s="57">
        <v>50</v>
      </c>
      <c r="P41" s="176">
        <f t="shared" si="0"/>
        <v>16.666666666666668</v>
      </c>
      <c r="Q41" s="54" t="s">
        <v>34</v>
      </c>
    </row>
    <row r="42" spans="1:17" ht="33" x14ac:dyDescent="0.25">
      <c r="A42" s="2">
        <v>627</v>
      </c>
      <c r="B42" s="2">
        <v>19</v>
      </c>
      <c r="C42" s="49">
        <v>15.1</v>
      </c>
      <c r="D42" s="2">
        <v>1</v>
      </c>
      <c r="E42" s="49">
        <v>2.5</v>
      </c>
      <c r="F42" s="49">
        <v>11.6875</v>
      </c>
      <c r="G42" s="2" t="s">
        <v>11</v>
      </c>
      <c r="H42" s="5" t="s">
        <v>107</v>
      </c>
      <c r="I42" s="54" t="s">
        <v>34</v>
      </c>
      <c r="J42" s="140" t="s">
        <v>40</v>
      </c>
      <c r="K42" s="140" t="s">
        <v>40</v>
      </c>
      <c r="L42" s="140" t="s">
        <v>40</v>
      </c>
      <c r="M42" s="54">
        <v>0</v>
      </c>
      <c r="N42" s="54">
        <v>0</v>
      </c>
      <c r="O42" s="57">
        <v>50</v>
      </c>
      <c r="P42" s="176">
        <f t="shared" si="0"/>
        <v>16.666666666666668</v>
      </c>
      <c r="Q42" s="54" t="s">
        <v>34</v>
      </c>
    </row>
    <row r="43" spans="1:17" x14ac:dyDescent="0.25">
      <c r="A43" s="2">
        <v>660</v>
      </c>
      <c r="B43" s="2">
        <v>20</v>
      </c>
      <c r="C43" s="49">
        <v>41.285714285714285</v>
      </c>
      <c r="D43" s="2">
        <v>1</v>
      </c>
      <c r="E43" s="49">
        <v>2.2000000000000002</v>
      </c>
      <c r="F43" s="49">
        <v>10.4</v>
      </c>
      <c r="G43" s="2" t="s">
        <v>11</v>
      </c>
      <c r="H43" s="5" t="s">
        <v>108</v>
      </c>
      <c r="I43" s="56" t="s">
        <v>32</v>
      </c>
      <c r="J43" s="141" t="s">
        <v>39</v>
      </c>
      <c r="K43" s="140" t="s">
        <v>40</v>
      </c>
      <c r="L43" s="140" t="s">
        <v>40</v>
      </c>
      <c r="M43" s="54">
        <v>0</v>
      </c>
      <c r="N43" s="57">
        <v>50</v>
      </c>
      <c r="O43" s="57">
        <v>50</v>
      </c>
      <c r="P43" s="176">
        <f t="shared" si="0"/>
        <v>33.333333333333336</v>
      </c>
      <c r="Q43" s="57" t="s">
        <v>33</v>
      </c>
    </row>
    <row r="44" spans="1:17" ht="33" x14ac:dyDescent="0.25">
      <c r="A44" s="2">
        <v>693</v>
      </c>
      <c r="B44" s="2">
        <v>21</v>
      </c>
      <c r="C44" s="49">
        <v>22.5</v>
      </c>
      <c r="D44" s="2">
        <v>1</v>
      </c>
      <c r="E44" s="49">
        <v>2</v>
      </c>
      <c r="F44" s="49">
        <v>9.25</v>
      </c>
      <c r="G44" s="2" t="s">
        <v>11</v>
      </c>
      <c r="H44" s="5" t="s">
        <v>107</v>
      </c>
      <c r="I44" s="57" t="s">
        <v>33</v>
      </c>
      <c r="J44" s="140" t="s">
        <v>40</v>
      </c>
      <c r="K44" s="140" t="s">
        <v>40</v>
      </c>
      <c r="L44" s="140" t="s">
        <v>40</v>
      </c>
      <c r="M44" s="54">
        <v>0</v>
      </c>
      <c r="N44" s="54">
        <v>0</v>
      </c>
      <c r="O44" s="57">
        <v>50</v>
      </c>
      <c r="P44" s="176">
        <f t="shared" si="0"/>
        <v>16.666666666666668</v>
      </c>
      <c r="Q44" s="54" t="s">
        <v>34</v>
      </c>
    </row>
    <row r="45" spans="1:17" ht="33" x14ac:dyDescent="0.25">
      <c r="A45" s="2">
        <v>726</v>
      </c>
      <c r="B45" s="2">
        <v>22</v>
      </c>
      <c r="C45" s="49">
        <v>10.6</v>
      </c>
      <c r="D45" s="2">
        <v>1</v>
      </c>
      <c r="E45" s="49">
        <v>1.3333333333333333</v>
      </c>
      <c r="F45" s="49">
        <v>4.833333333333333</v>
      </c>
      <c r="G45" s="2" t="s">
        <v>9</v>
      </c>
      <c r="H45" s="5" t="s">
        <v>107</v>
      </c>
      <c r="I45" s="54" t="s">
        <v>34</v>
      </c>
      <c r="J45" s="140" t="s">
        <v>40</v>
      </c>
      <c r="K45" s="140" t="s">
        <v>40</v>
      </c>
      <c r="L45" s="140" t="s">
        <v>40</v>
      </c>
      <c r="M45" s="54">
        <v>0</v>
      </c>
      <c r="N45" s="54">
        <v>0</v>
      </c>
      <c r="O45" s="57">
        <v>50</v>
      </c>
      <c r="P45" s="176">
        <f t="shared" si="0"/>
        <v>16.666666666666668</v>
      </c>
      <c r="Q45" s="54" t="s">
        <v>34</v>
      </c>
    </row>
    <row r="46" spans="1:17" ht="33.75" thickBot="1" x14ac:dyDescent="0.3">
      <c r="A46" s="2">
        <v>750</v>
      </c>
      <c r="B46" s="2">
        <v>23</v>
      </c>
      <c r="C46" s="49">
        <v>49.8</v>
      </c>
      <c r="D46" s="2">
        <v>1</v>
      </c>
      <c r="E46" s="49">
        <v>2.4</v>
      </c>
      <c r="F46" s="49">
        <v>10.5</v>
      </c>
      <c r="G46" s="2" t="s">
        <v>11</v>
      </c>
      <c r="H46" s="5" t="s">
        <v>107</v>
      </c>
      <c r="I46" s="56" t="s">
        <v>32</v>
      </c>
      <c r="J46" s="141" t="s">
        <v>39</v>
      </c>
      <c r="K46" s="140" t="s">
        <v>40</v>
      </c>
      <c r="L46" s="140" t="s">
        <v>40</v>
      </c>
      <c r="M46" s="54">
        <v>0</v>
      </c>
      <c r="N46" s="57">
        <v>50</v>
      </c>
      <c r="O46" s="57">
        <v>50</v>
      </c>
      <c r="P46" s="176">
        <f t="shared" si="0"/>
        <v>33.333333333333336</v>
      </c>
      <c r="Q46" s="54" t="s">
        <v>34</v>
      </c>
    </row>
    <row r="47" spans="1:17" x14ac:dyDescent="0.25">
      <c r="A47" s="66" t="s">
        <v>24</v>
      </c>
      <c r="B47" s="36"/>
      <c r="C47" s="63">
        <f>AVERAGE(C3:C46)</f>
        <v>11.52120228256592</v>
      </c>
      <c r="D47" s="63"/>
      <c r="E47" s="63">
        <f t="shared" ref="E47:F47" si="1">AVERAGE(E3:E46)</f>
        <v>1.1860188261351055</v>
      </c>
      <c r="F47" s="63">
        <f t="shared" si="1"/>
        <v>5.3155361757105952</v>
      </c>
      <c r="G47" s="63"/>
      <c r="H47" s="75"/>
      <c r="I47" s="118" t="s">
        <v>74</v>
      </c>
      <c r="J47" s="36">
        <f>COUNTIF(J3:J46, "Yes")</f>
        <v>4</v>
      </c>
      <c r="K47" s="36">
        <f>COUNTIF(K3:K46, "Yes")</f>
        <v>0</v>
      </c>
      <c r="L47" s="36">
        <f>COUNTIF(L3:L46, "Yes")</f>
        <v>0</v>
      </c>
      <c r="M47" s="38"/>
      <c r="N47" s="38"/>
      <c r="O47" s="38"/>
      <c r="P47" s="38"/>
      <c r="Q47" s="38"/>
    </row>
    <row r="48" spans="1:17" ht="17.25" thickBot="1" x14ac:dyDescent="0.3">
      <c r="A48" s="67" t="s">
        <v>45</v>
      </c>
      <c r="B48" s="33"/>
      <c r="C48" s="64">
        <f>MAX(C3:C46)</f>
        <v>49.8</v>
      </c>
      <c r="D48" s="64"/>
      <c r="E48" s="64">
        <f t="shared" ref="E48:F48" si="2">MAX(E3:E46)</f>
        <v>2.7777777777777777</v>
      </c>
      <c r="F48" s="64">
        <f t="shared" si="2"/>
        <v>13.333333333333334</v>
      </c>
      <c r="G48" s="64"/>
      <c r="H48" s="76"/>
      <c r="I48" s="119" t="s">
        <v>75</v>
      </c>
      <c r="J48" s="64">
        <f>J47/23*100</f>
        <v>17.391304347826086</v>
      </c>
      <c r="K48" s="64">
        <f>K47/23*100</f>
        <v>0</v>
      </c>
      <c r="L48" s="64">
        <f>L47/23*100</f>
        <v>0</v>
      </c>
      <c r="M48" s="40"/>
      <c r="N48" s="40"/>
      <c r="O48" s="40"/>
      <c r="P48" s="40"/>
      <c r="Q48" s="40"/>
    </row>
    <row r="49" spans="11:17" ht="17.25" thickBot="1" x14ac:dyDescent="0.3"/>
    <row r="50" spans="11:17" x14ac:dyDescent="0.3">
      <c r="K50" s="150" t="s">
        <v>58</v>
      </c>
      <c r="L50" s="116" t="s">
        <v>72</v>
      </c>
      <c r="M50" s="117" t="s">
        <v>75</v>
      </c>
      <c r="O50" s="127" t="s">
        <v>90</v>
      </c>
      <c r="P50" s="142" t="s">
        <v>72</v>
      </c>
      <c r="Q50" s="143" t="s">
        <v>73</v>
      </c>
    </row>
    <row r="51" spans="11:17" x14ac:dyDescent="0.3">
      <c r="K51" s="128" t="s">
        <v>6</v>
      </c>
      <c r="L51" s="151">
        <f>COUNTIF(I3:I46, "Not a Reef")</f>
        <v>23</v>
      </c>
      <c r="M51" s="152">
        <f>L51/L55*100</f>
        <v>53.488372093023251</v>
      </c>
      <c r="O51" s="131" t="s">
        <v>34</v>
      </c>
      <c r="P51" s="129">
        <f>COUNTIF(Q9:Q45, "Low")</f>
        <v>33</v>
      </c>
      <c r="Q51" s="130">
        <f>P51/P54*100</f>
        <v>91.666666666666657</v>
      </c>
    </row>
    <row r="52" spans="11:17" x14ac:dyDescent="0.3">
      <c r="K52" s="131" t="s">
        <v>34</v>
      </c>
      <c r="L52" s="151">
        <f>COUNTIF(I3:I46, "Low")</f>
        <v>9</v>
      </c>
      <c r="M52" s="152">
        <f>L52/L55*100</f>
        <v>20.930232558139537</v>
      </c>
      <c r="O52" s="132" t="s">
        <v>33</v>
      </c>
      <c r="P52" s="129">
        <f>COUNTIF(Q9:Q45, "Medium")</f>
        <v>3</v>
      </c>
      <c r="Q52" s="130">
        <f>P52/P54*100</f>
        <v>8.3333333333333321</v>
      </c>
    </row>
    <row r="53" spans="11:17" x14ac:dyDescent="0.3">
      <c r="K53" s="132" t="s">
        <v>33</v>
      </c>
      <c r="L53" s="151">
        <f>COUNTIF(I3:I46, "Medium")</f>
        <v>8</v>
      </c>
      <c r="M53" s="152">
        <f>L53/L55*100</f>
        <v>18.604651162790699</v>
      </c>
      <c r="O53" s="133" t="s">
        <v>32</v>
      </c>
      <c r="P53" s="129">
        <f>COUNTIF(Q9:Q45, "High")</f>
        <v>0</v>
      </c>
      <c r="Q53" s="130">
        <f>P53/P54*100</f>
        <v>0</v>
      </c>
    </row>
    <row r="54" spans="11:17" ht="17.25" thickBot="1" x14ac:dyDescent="0.35">
      <c r="K54" s="133" t="s">
        <v>32</v>
      </c>
      <c r="L54" s="151">
        <f>COUNTIF(I3:I46, "High")</f>
        <v>3</v>
      </c>
      <c r="M54" s="152">
        <f>L54/L55*100</f>
        <v>6.9767441860465116</v>
      </c>
      <c r="O54" s="134" t="s">
        <v>71</v>
      </c>
      <c r="P54" s="135">
        <f>SUM(P51:P53)</f>
        <v>36</v>
      </c>
      <c r="Q54" s="136">
        <f>SUM(Q51:Q53)</f>
        <v>99.999999999999986</v>
      </c>
    </row>
    <row r="55" spans="11:17" ht="17.25" thickBot="1" x14ac:dyDescent="0.3">
      <c r="K55" s="153" t="s">
        <v>71</v>
      </c>
      <c r="L55" s="154">
        <f>SUM(L51:L54)</f>
        <v>43</v>
      </c>
      <c r="M55" s="155">
        <f>SUM(M51:M54)</f>
        <v>100</v>
      </c>
    </row>
  </sheetData>
  <mergeCells count="8">
    <mergeCell ref="J1:L1"/>
    <mergeCell ref="M1:Q1"/>
    <mergeCell ref="H1:H2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workbookViewId="0">
      <selection activeCell="I2" sqref="I2"/>
    </sheetView>
  </sheetViews>
  <sheetFormatPr defaultRowHeight="16.5" x14ac:dyDescent="0.25"/>
  <cols>
    <col min="1" max="1" width="13.7109375" style="2" customWidth="1"/>
    <col min="2" max="2" width="16" style="2" bestFit="1" customWidth="1"/>
    <col min="3" max="3" width="8.140625" style="78" bestFit="1" customWidth="1"/>
    <col min="4" max="4" width="8.42578125" style="2" bestFit="1" customWidth="1"/>
    <col min="5" max="5" width="8.5703125" style="20" bestFit="1" customWidth="1"/>
    <col min="6" max="6" width="11.5703125" style="20" bestFit="1" customWidth="1"/>
    <col min="7" max="7" width="7.42578125" style="2" bestFit="1" customWidth="1"/>
    <col min="8" max="8" width="21.85546875" style="2" customWidth="1"/>
    <col min="9" max="9" width="17" style="2" customWidth="1"/>
    <col min="10" max="10" width="10" style="2" bestFit="1" customWidth="1"/>
    <col min="11" max="11" width="11.42578125" style="2" customWidth="1"/>
    <col min="12" max="12" width="10.42578125" style="2" customWidth="1"/>
    <col min="13" max="13" width="14.42578125" style="2" bestFit="1" customWidth="1"/>
    <col min="14" max="14" width="8.140625" style="2" bestFit="1" customWidth="1"/>
    <col min="15" max="16384" width="9.140625" style="2"/>
  </cols>
  <sheetData>
    <row r="1" spans="1:19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63" t="s">
        <v>35</v>
      </c>
      <c r="I1" s="139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  <c r="R1" s="45"/>
      <c r="S1" s="45"/>
    </row>
    <row r="2" spans="1:19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48</v>
      </c>
      <c r="H2" s="264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72" t="s">
        <v>35</v>
      </c>
      <c r="P2" s="174" t="s">
        <v>88</v>
      </c>
      <c r="Q2" s="120" t="s">
        <v>76</v>
      </c>
      <c r="R2" s="58"/>
      <c r="S2" s="58"/>
    </row>
    <row r="3" spans="1:19" x14ac:dyDescent="0.25">
      <c r="A3" s="50">
        <v>0.59180555555555558</v>
      </c>
      <c r="B3" s="51">
        <v>1</v>
      </c>
      <c r="C3" s="77">
        <v>87</v>
      </c>
      <c r="D3" s="2">
        <v>1</v>
      </c>
      <c r="E3" s="20">
        <v>2</v>
      </c>
      <c r="F3" s="20">
        <v>7.5</v>
      </c>
      <c r="G3" s="2" t="s">
        <v>49</v>
      </c>
      <c r="H3" s="2" t="s">
        <v>113</v>
      </c>
      <c r="I3" s="57" t="s">
        <v>33</v>
      </c>
      <c r="J3" s="141" t="s">
        <v>39</v>
      </c>
      <c r="K3" s="141" t="s">
        <v>39</v>
      </c>
      <c r="L3" s="141" t="s">
        <v>39</v>
      </c>
      <c r="M3" s="54">
        <v>0</v>
      </c>
      <c r="N3" s="56">
        <v>100</v>
      </c>
      <c r="O3" s="57">
        <v>50</v>
      </c>
      <c r="P3" s="177">
        <f>AVERAGE(M3:O3)</f>
        <v>50</v>
      </c>
      <c r="Q3" s="57" t="s">
        <v>33</v>
      </c>
      <c r="R3" s="21"/>
      <c r="S3" s="21"/>
    </row>
    <row r="4" spans="1:19" x14ac:dyDescent="0.25">
      <c r="A4" s="50">
        <v>0.59217592592592594</v>
      </c>
      <c r="B4" s="51">
        <v>2</v>
      </c>
      <c r="C4" s="77">
        <v>84.6</v>
      </c>
      <c r="D4" s="2">
        <v>1</v>
      </c>
      <c r="E4" s="20">
        <v>2</v>
      </c>
      <c r="F4" s="20">
        <v>7.5</v>
      </c>
      <c r="G4" s="2" t="s">
        <v>49</v>
      </c>
      <c r="H4" s="2" t="s">
        <v>113</v>
      </c>
      <c r="I4" s="57" t="s">
        <v>33</v>
      </c>
      <c r="J4" s="141" t="s">
        <v>39</v>
      </c>
      <c r="K4" s="141" t="s">
        <v>39</v>
      </c>
      <c r="L4" s="141" t="s">
        <v>39</v>
      </c>
      <c r="M4" s="54">
        <v>0</v>
      </c>
      <c r="N4" s="56">
        <v>100</v>
      </c>
      <c r="O4" s="57">
        <v>50</v>
      </c>
      <c r="P4" s="177">
        <f t="shared" ref="P4:P21" si="0">AVERAGE(M4:O4)</f>
        <v>50</v>
      </c>
      <c r="Q4" s="57" t="s">
        <v>33</v>
      </c>
      <c r="R4" s="21"/>
      <c r="S4" s="21"/>
    </row>
    <row r="5" spans="1:19" x14ac:dyDescent="0.25">
      <c r="A5" s="50">
        <v>0.59253472222222225</v>
      </c>
      <c r="B5" s="51">
        <v>3</v>
      </c>
      <c r="C5" s="77">
        <v>81.333333333333329</v>
      </c>
      <c r="D5" s="2">
        <v>1</v>
      </c>
      <c r="E5" s="20">
        <v>2</v>
      </c>
      <c r="F5" s="20">
        <v>7.5</v>
      </c>
      <c r="G5" s="2" t="s">
        <v>49</v>
      </c>
      <c r="H5" s="2" t="s">
        <v>113</v>
      </c>
      <c r="I5" s="57" t="s">
        <v>33</v>
      </c>
      <c r="J5" s="141" t="s">
        <v>39</v>
      </c>
      <c r="K5" s="141" t="s">
        <v>39</v>
      </c>
      <c r="L5" s="141" t="s">
        <v>39</v>
      </c>
      <c r="M5" s="54">
        <v>0</v>
      </c>
      <c r="N5" s="56">
        <v>100</v>
      </c>
      <c r="O5" s="57">
        <v>50</v>
      </c>
      <c r="P5" s="177">
        <f t="shared" si="0"/>
        <v>50</v>
      </c>
      <c r="Q5" s="57" t="s">
        <v>33</v>
      </c>
      <c r="R5" s="21"/>
      <c r="S5" s="21"/>
    </row>
    <row r="6" spans="1:19" x14ac:dyDescent="0.25">
      <c r="A6" s="50">
        <v>0.59291666666666665</v>
      </c>
      <c r="B6" s="51">
        <v>4</v>
      </c>
      <c r="C6" s="77">
        <v>81.333333333333329</v>
      </c>
      <c r="D6" s="2">
        <v>1</v>
      </c>
      <c r="E6" s="20">
        <v>1</v>
      </c>
      <c r="F6" s="20">
        <v>3.6666666666666665</v>
      </c>
      <c r="G6" s="2" t="s">
        <v>49</v>
      </c>
      <c r="H6" s="2" t="s">
        <v>113</v>
      </c>
      <c r="I6" s="54" t="s">
        <v>34</v>
      </c>
      <c r="J6" s="141" t="s">
        <v>39</v>
      </c>
      <c r="K6" s="141" t="s">
        <v>39</v>
      </c>
      <c r="L6" s="141" t="s">
        <v>39</v>
      </c>
      <c r="M6" s="54">
        <v>0</v>
      </c>
      <c r="N6" s="56">
        <v>100</v>
      </c>
      <c r="O6" s="57">
        <v>50</v>
      </c>
      <c r="P6" s="177">
        <f t="shared" si="0"/>
        <v>50</v>
      </c>
      <c r="Q6" s="57" t="s">
        <v>33</v>
      </c>
      <c r="R6" s="21"/>
      <c r="S6" s="21"/>
    </row>
    <row r="7" spans="1:19" x14ac:dyDescent="0.25">
      <c r="A7" s="50">
        <v>0.59326388888888892</v>
      </c>
      <c r="B7" s="51">
        <v>5</v>
      </c>
      <c r="C7" s="77">
        <v>81</v>
      </c>
      <c r="D7" s="2">
        <v>1</v>
      </c>
      <c r="E7" s="20">
        <v>1.5</v>
      </c>
      <c r="F7" s="20">
        <v>5.5</v>
      </c>
      <c r="G7" s="2" t="s">
        <v>49</v>
      </c>
      <c r="H7" s="2" t="s">
        <v>113</v>
      </c>
      <c r="I7" s="57" t="s">
        <v>33</v>
      </c>
      <c r="J7" s="141" t="s">
        <v>39</v>
      </c>
      <c r="K7" s="141" t="s">
        <v>39</v>
      </c>
      <c r="L7" s="141" t="s">
        <v>39</v>
      </c>
      <c r="M7" s="54">
        <v>0</v>
      </c>
      <c r="N7" s="56">
        <v>100</v>
      </c>
      <c r="O7" s="57">
        <v>50</v>
      </c>
      <c r="P7" s="177">
        <f t="shared" si="0"/>
        <v>50</v>
      </c>
      <c r="Q7" s="57" t="s">
        <v>33</v>
      </c>
      <c r="R7" s="21"/>
      <c r="S7" s="21"/>
    </row>
    <row r="8" spans="1:19" x14ac:dyDescent="0.25">
      <c r="A8" s="50">
        <v>0.59365740740740736</v>
      </c>
      <c r="B8" s="51">
        <v>6</v>
      </c>
      <c r="C8" s="77">
        <v>79.5</v>
      </c>
      <c r="D8" s="2">
        <v>1</v>
      </c>
      <c r="E8" s="20">
        <v>1.75</v>
      </c>
      <c r="F8" s="20">
        <v>6.5</v>
      </c>
      <c r="G8" s="2" t="s">
        <v>49</v>
      </c>
      <c r="H8" s="2" t="s">
        <v>113</v>
      </c>
      <c r="I8" s="57" t="s">
        <v>33</v>
      </c>
      <c r="J8" s="141" t="s">
        <v>39</v>
      </c>
      <c r="K8" s="141" t="s">
        <v>39</v>
      </c>
      <c r="L8" s="141" t="s">
        <v>39</v>
      </c>
      <c r="M8" s="54">
        <v>0</v>
      </c>
      <c r="N8" s="56">
        <v>100</v>
      </c>
      <c r="O8" s="57">
        <v>50</v>
      </c>
      <c r="P8" s="177">
        <f t="shared" si="0"/>
        <v>50</v>
      </c>
      <c r="Q8" s="57" t="s">
        <v>33</v>
      </c>
      <c r="R8" s="21"/>
      <c r="S8" s="21"/>
    </row>
    <row r="9" spans="1:19" x14ac:dyDescent="0.3">
      <c r="A9" s="50">
        <v>0.59402777777777771</v>
      </c>
      <c r="B9" s="51">
        <v>7</v>
      </c>
      <c r="C9" s="77">
        <v>72.5</v>
      </c>
      <c r="D9" s="2">
        <v>1</v>
      </c>
      <c r="E9" s="20">
        <v>1.25</v>
      </c>
      <c r="F9" s="20">
        <v>4.5</v>
      </c>
      <c r="G9" s="2" t="s">
        <v>49</v>
      </c>
      <c r="H9" s="2" t="s">
        <v>113</v>
      </c>
      <c r="I9" s="54" t="s">
        <v>34</v>
      </c>
      <c r="J9" s="141" t="s">
        <v>39</v>
      </c>
      <c r="K9" s="141" t="s">
        <v>39</v>
      </c>
      <c r="L9" s="141" t="s">
        <v>39</v>
      </c>
      <c r="M9" s="54">
        <v>0</v>
      </c>
      <c r="N9" s="56">
        <v>100</v>
      </c>
      <c r="O9" s="57">
        <v>50</v>
      </c>
      <c r="P9" s="177">
        <f t="shared" si="0"/>
        <v>50</v>
      </c>
      <c r="Q9" s="57" t="s">
        <v>33</v>
      </c>
      <c r="R9" s="1"/>
      <c r="S9" s="1"/>
    </row>
    <row r="10" spans="1:19" x14ac:dyDescent="0.3">
      <c r="A10" s="50">
        <v>0.59438657407407403</v>
      </c>
      <c r="B10" s="51">
        <v>8</v>
      </c>
      <c r="C10" s="77">
        <v>73.75</v>
      </c>
      <c r="D10" s="2">
        <v>1</v>
      </c>
      <c r="E10" s="20">
        <v>1.5</v>
      </c>
      <c r="F10" s="20">
        <v>5.5</v>
      </c>
      <c r="G10" s="2" t="s">
        <v>49</v>
      </c>
      <c r="H10" s="2" t="s">
        <v>113</v>
      </c>
      <c r="I10" s="57" t="s">
        <v>33</v>
      </c>
      <c r="J10" s="141" t="s">
        <v>39</v>
      </c>
      <c r="K10" s="141" t="s">
        <v>39</v>
      </c>
      <c r="L10" s="141" t="s">
        <v>39</v>
      </c>
      <c r="M10" s="54">
        <v>0</v>
      </c>
      <c r="N10" s="56">
        <v>100</v>
      </c>
      <c r="O10" s="57">
        <v>50</v>
      </c>
      <c r="P10" s="177">
        <f t="shared" si="0"/>
        <v>50</v>
      </c>
      <c r="Q10" s="57" t="s">
        <v>33</v>
      </c>
      <c r="R10" s="1"/>
      <c r="S10" s="1"/>
    </row>
    <row r="11" spans="1:19" x14ac:dyDescent="0.3">
      <c r="A11" s="50">
        <v>0.59476851851851853</v>
      </c>
      <c r="B11" s="51">
        <v>9</v>
      </c>
      <c r="C11" s="77">
        <v>70.833333333333329</v>
      </c>
      <c r="D11" s="2">
        <v>1</v>
      </c>
      <c r="E11" s="20">
        <v>1.3333333333333333</v>
      </c>
      <c r="F11" s="20">
        <v>4.833333333333333</v>
      </c>
      <c r="G11" s="2" t="s">
        <v>49</v>
      </c>
      <c r="H11" s="2" t="s">
        <v>113</v>
      </c>
      <c r="I11" s="54" t="s">
        <v>34</v>
      </c>
      <c r="J11" s="141" t="s">
        <v>39</v>
      </c>
      <c r="K11" s="141" t="s">
        <v>39</v>
      </c>
      <c r="L11" s="141" t="s">
        <v>39</v>
      </c>
      <c r="M11" s="54">
        <v>0</v>
      </c>
      <c r="N11" s="56">
        <v>100</v>
      </c>
      <c r="O11" s="57">
        <v>50</v>
      </c>
      <c r="P11" s="177">
        <f t="shared" si="0"/>
        <v>50</v>
      </c>
      <c r="Q11" s="57" t="s">
        <v>33</v>
      </c>
      <c r="R11" s="1"/>
      <c r="S11" s="1"/>
    </row>
    <row r="12" spans="1:19" x14ac:dyDescent="0.3">
      <c r="A12" s="50">
        <v>0.59513888888888888</v>
      </c>
      <c r="B12" s="51">
        <v>10</v>
      </c>
      <c r="C12" s="77">
        <v>68.75</v>
      </c>
      <c r="D12" s="2">
        <v>1</v>
      </c>
      <c r="E12" s="20">
        <v>1.75</v>
      </c>
      <c r="F12" s="20">
        <v>6.5</v>
      </c>
      <c r="G12" s="2" t="s">
        <v>49</v>
      </c>
      <c r="H12" s="2" t="s">
        <v>113</v>
      </c>
      <c r="I12" s="57" t="s">
        <v>33</v>
      </c>
      <c r="J12" s="141" t="s">
        <v>39</v>
      </c>
      <c r="K12" s="141" t="s">
        <v>39</v>
      </c>
      <c r="L12" s="141" t="s">
        <v>39</v>
      </c>
      <c r="M12" s="54">
        <v>0</v>
      </c>
      <c r="N12" s="56">
        <v>100</v>
      </c>
      <c r="O12" s="57">
        <v>50</v>
      </c>
      <c r="P12" s="177">
        <f t="shared" si="0"/>
        <v>50</v>
      </c>
      <c r="Q12" s="57" t="s">
        <v>33</v>
      </c>
      <c r="R12" s="1"/>
      <c r="S12" s="1"/>
    </row>
    <row r="13" spans="1:19" x14ac:dyDescent="0.25">
      <c r="A13" s="50">
        <v>0.59550925925925924</v>
      </c>
      <c r="B13" s="51">
        <v>11</v>
      </c>
      <c r="C13" s="77">
        <v>64</v>
      </c>
      <c r="D13" s="2">
        <v>1</v>
      </c>
      <c r="E13" s="20">
        <v>1.6</v>
      </c>
      <c r="F13" s="20">
        <v>5.9</v>
      </c>
      <c r="G13" s="2" t="s">
        <v>49</v>
      </c>
      <c r="H13" s="2" t="s">
        <v>113</v>
      </c>
      <c r="I13" s="57" t="s">
        <v>33</v>
      </c>
      <c r="J13" s="141" t="s">
        <v>39</v>
      </c>
      <c r="K13" s="141" t="s">
        <v>39</v>
      </c>
      <c r="L13" s="141" t="s">
        <v>39</v>
      </c>
      <c r="M13" s="54">
        <v>0</v>
      </c>
      <c r="N13" s="56">
        <v>100</v>
      </c>
      <c r="O13" s="57">
        <v>50</v>
      </c>
      <c r="P13" s="177">
        <f t="shared" si="0"/>
        <v>50</v>
      </c>
      <c r="Q13" s="57" t="s">
        <v>33</v>
      </c>
    </row>
    <row r="14" spans="1:19" x14ac:dyDescent="0.25">
      <c r="A14" s="50">
        <v>0.5958796296296297</v>
      </c>
      <c r="B14" s="51">
        <v>12</v>
      </c>
      <c r="C14" s="77">
        <v>70</v>
      </c>
      <c r="D14" s="2">
        <v>1</v>
      </c>
      <c r="E14" s="20">
        <v>1.6666666666666667</v>
      </c>
      <c r="F14" s="20">
        <v>6.75</v>
      </c>
      <c r="G14" s="2" t="s">
        <v>11</v>
      </c>
      <c r="H14" s="2" t="s">
        <v>113</v>
      </c>
      <c r="I14" s="57" t="s">
        <v>33</v>
      </c>
      <c r="J14" s="141" t="s">
        <v>39</v>
      </c>
      <c r="K14" s="141" t="s">
        <v>39</v>
      </c>
      <c r="L14" s="141" t="s">
        <v>39</v>
      </c>
      <c r="M14" s="54">
        <v>0</v>
      </c>
      <c r="N14" s="56">
        <v>100</v>
      </c>
      <c r="O14" s="57">
        <v>50</v>
      </c>
      <c r="P14" s="177">
        <f t="shared" si="0"/>
        <v>50</v>
      </c>
      <c r="Q14" s="57" t="s">
        <v>33</v>
      </c>
    </row>
    <row r="15" spans="1:19" x14ac:dyDescent="0.25">
      <c r="A15" s="50">
        <v>0.59623842592592591</v>
      </c>
      <c r="B15" s="51">
        <v>13</v>
      </c>
      <c r="C15" s="77">
        <v>83</v>
      </c>
      <c r="D15" s="2">
        <v>1</v>
      </c>
      <c r="E15" s="20">
        <v>2.2000000000000002</v>
      </c>
      <c r="F15" s="20">
        <v>9</v>
      </c>
      <c r="G15" s="2" t="s">
        <v>11</v>
      </c>
      <c r="H15" s="2" t="s">
        <v>113</v>
      </c>
      <c r="I15" s="57" t="s">
        <v>33</v>
      </c>
      <c r="J15" s="141" t="s">
        <v>39</v>
      </c>
      <c r="K15" s="141" t="s">
        <v>39</v>
      </c>
      <c r="L15" s="141" t="s">
        <v>39</v>
      </c>
      <c r="M15" s="54">
        <v>0</v>
      </c>
      <c r="N15" s="56">
        <v>100</v>
      </c>
      <c r="O15" s="57">
        <v>50</v>
      </c>
      <c r="P15" s="177">
        <f t="shared" si="0"/>
        <v>50</v>
      </c>
      <c r="Q15" s="57" t="s">
        <v>33</v>
      </c>
    </row>
    <row r="16" spans="1:19" x14ac:dyDescent="0.25">
      <c r="A16" s="50">
        <v>0.59662037037037041</v>
      </c>
      <c r="B16" s="51">
        <v>14</v>
      </c>
      <c r="C16" s="77">
        <v>79</v>
      </c>
      <c r="D16" s="2">
        <v>1</v>
      </c>
      <c r="E16" s="20">
        <v>2</v>
      </c>
      <c r="F16" s="20">
        <v>8.1999999999999993</v>
      </c>
      <c r="G16" s="2" t="s">
        <v>11</v>
      </c>
      <c r="H16" s="2" t="s">
        <v>113</v>
      </c>
      <c r="I16" s="57" t="s">
        <v>33</v>
      </c>
      <c r="J16" s="141" t="s">
        <v>39</v>
      </c>
      <c r="K16" s="141" t="s">
        <v>39</v>
      </c>
      <c r="L16" s="141" t="s">
        <v>39</v>
      </c>
      <c r="M16" s="54">
        <v>0</v>
      </c>
      <c r="N16" s="56">
        <v>100</v>
      </c>
      <c r="O16" s="57">
        <v>50</v>
      </c>
      <c r="P16" s="177">
        <f t="shared" si="0"/>
        <v>50</v>
      </c>
      <c r="Q16" s="57" t="s">
        <v>33</v>
      </c>
    </row>
    <row r="17" spans="1:17" x14ac:dyDescent="0.25">
      <c r="A17" s="50">
        <v>0.59699074074074077</v>
      </c>
      <c r="B17" s="51">
        <v>15</v>
      </c>
      <c r="C17" s="77">
        <v>69.285714285714292</v>
      </c>
      <c r="D17" s="2">
        <v>1</v>
      </c>
      <c r="E17" s="20">
        <v>1.8571428571428572</v>
      </c>
      <c r="F17" s="20">
        <v>6.9285714285714288</v>
      </c>
      <c r="G17" s="2" t="s">
        <v>49</v>
      </c>
      <c r="H17" s="2" t="s">
        <v>113</v>
      </c>
      <c r="I17" s="57" t="s">
        <v>33</v>
      </c>
      <c r="J17" s="141" t="s">
        <v>39</v>
      </c>
      <c r="K17" s="141" t="s">
        <v>39</v>
      </c>
      <c r="L17" s="141" t="s">
        <v>39</v>
      </c>
      <c r="M17" s="54">
        <v>0</v>
      </c>
      <c r="N17" s="56">
        <v>100</v>
      </c>
      <c r="O17" s="57">
        <v>50</v>
      </c>
      <c r="P17" s="177">
        <f t="shared" si="0"/>
        <v>50</v>
      </c>
      <c r="Q17" s="57" t="s">
        <v>33</v>
      </c>
    </row>
    <row r="18" spans="1:17" x14ac:dyDescent="0.25">
      <c r="A18" s="50">
        <v>0.59736111111111112</v>
      </c>
      <c r="B18" s="51">
        <v>16</v>
      </c>
      <c r="C18" s="77">
        <v>65.833333333333329</v>
      </c>
      <c r="D18" s="2">
        <v>1</v>
      </c>
      <c r="E18" s="20">
        <v>1</v>
      </c>
      <c r="F18" s="20">
        <v>3.6666666666666665</v>
      </c>
      <c r="G18" s="2" t="s">
        <v>49</v>
      </c>
      <c r="H18" s="2" t="s">
        <v>113</v>
      </c>
      <c r="I18" s="54" t="s">
        <v>34</v>
      </c>
      <c r="J18" s="141" t="s">
        <v>39</v>
      </c>
      <c r="K18" s="141" t="s">
        <v>39</v>
      </c>
      <c r="L18" s="141" t="s">
        <v>39</v>
      </c>
      <c r="M18" s="54">
        <v>0</v>
      </c>
      <c r="N18" s="56">
        <v>100</v>
      </c>
      <c r="O18" s="57">
        <v>50</v>
      </c>
      <c r="P18" s="177">
        <f t="shared" si="0"/>
        <v>50</v>
      </c>
      <c r="Q18" s="57" t="s">
        <v>33</v>
      </c>
    </row>
    <row r="19" spans="1:17" x14ac:dyDescent="0.25">
      <c r="A19" s="50">
        <v>0.59773148148148147</v>
      </c>
      <c r="B19" s="51">
        <v>17</v>
      </c>
      <c r="C19" s="77">
        <v>64.166666666666671</v>
      </c>
      <c r="D19" s="2">
        <v>1</v>
      </c>
      <c r="E19" s="20">
        <v>2.3333333333333335</v>
      </c>
      <c r="F19" s="20">
        <v>10</v>
      </c>
      <c r="G19" s="2" t="s">
        <v>11</v>
      </c>
      <c r="H19" s="2" t="s">
        <v>113</v>
      </c>
      <c r="I19" s="57" t="s">
        <v>33</v>
      </c>
      <c r="J19" s="141" t="s">
        <v>39</v>
      </c>
      <c r="K19" s="141" t="s">
        <v>39</v>
      </c>
      <c r="L19" s="141" t="s">
        <v>39</v>
      </c>
      <c r="M19" s="54">
        <v>0</v>
      </c>
      <c r="N19" s="56">
        <v>100</v>
      </c>
      <c r="O19" s="57">
        <v>50</v>
      </c>
      <c r="P19" s="177">
        <f t="shared" si="0"/>
        <v>50</v>
      </c>
      <c r="Q19" s="57" t="s">
        <v>33</v>
      </c>
    </row>
    <row r="20" spans="1:17" x14ac:dyDescent="0.25">
      <c r="A20" s="50">
        <v>0.59809027777777779</v>
      </c>
      <c r="B20" s="51">
        <v>18</v>
      </c>
      <c r="C20" s="77">
        <v>62.5</v>
      </c>
      <c r="D20" s="2">
        <v>1</v>
      </c>
      <c r="E20" s="20">
        <v>2</v>
      </c>
      <c r="F20" s="20">
        <v>8.0833333333333339</v>
      </c>
      <c r="G20" s="2" t="s">
        <v>11</v>
      </c>
      <c r="H20" s="2" t="s">
        <v>113</v>
      </c>
      <c r="I20" s="57" t="s">
        <v>33</v>
      </c>
      <c r="J20" s="141" t="s">
        <v>39</v>
      </c>
      <c r="K20" s="141" t="s">
        <v>39</v>
      </c>
      <c r="L20" s="141" t="s">
        <v>39</v>
      </c>
      <c r="M20" s="54">
        <v>0</v>
      </c>
      <c r="N20" s="56">
        <v>100</v>
      </c>
      <c r="O20" s="57">
        <v>50</v>
      </c>
      <c r="P20" s="177">
        <f t="shared" si="0"/>
        <v>50</v>
      </c>
      <c r="Q20" s="57" t="s">
        <v>33</v>
      </c>
    </row>
    <row r="21" spans="1:17" ht="17.25" thickBot="1" x14ac:dyDescent="0.3">
      <c r="A21" s="50">
        <v>0.59847222222222218</v>
      </c>
      <c r="B21" s="51">
        <v>19</v>
      </c>
      <c r="C21" s="77">
        <v>78</v>
      </c>
      <c r="D21" s="2">
        <v>1</v>
      </c>
      <c r="E21" s="20">
        <v>1.2</v>
      </c>
      <c r="F21" s="20">
        <v>4.3</v>
      </c>
      <c r="G21" s="2" t="s">
        <v>49</v>
      </c>
      <c r="H21" s="2" t="s">
        <v>113</v>
      </c>
      <c r="I21" s="54" t="s">
        <v>34</v>
      </c>
      <c r="J21" s="141" t="s">
        <v>39</v>
      </c>
      <c r="K21" s="141" t="s">
        <v>39</v>
      </c>
      <c r="L21" s="141" t="s">
        <v>39</v>
      </c>
      <c r="M21" s="54">
        <v>0</v>
      </c>
      <c r="N21" s="56">
        <v>100</v>
      </c>
      <c r="O21" s="57">
        <v>50</v>
      </c>
      <c r="P21" s="177">
        <f t="shared" si="0"/>
        <v>50</v>
      </c>
      <c r="Q21" s="57" t="s">
        <v>33</v>
      </c>
    </row>
    <row r="22" spans="1:17" x14ac:dyDescent="0.25">
      <c r="A22" s="66" t="s">
        <v>24</v>
      </c>
      <c r="B22" s="36"/>
      <c r="C22" s="63">
        <f>AVERAGE(C3:C21)</f>
        <v>74.546616541353373</v>
      </c>
      <c r="D22" s="63"/>
      <c r="E22" s="68">
        <f t="shared" ref="E22:F22" si="1">AVERAGE(E3:E21)</f>
        <v>1.6810776942355892</v>
      </c>
      <c r="F22" s="68">
        <f t="shared" si="1"/>
        <v>6.4383458646616543</v>
      </c>
      <c r="G22" s="36"/>
      <c r="H22" s="36"/>
      <c r="I22" s="36" t="s">
        <v>72</v>
      </c>
      <c r="J22" s="36">
        <f>COUNTIF(J3:J21, "Yes")</f>
        <v>19</v>
      </c>
      <c r="K22" s="36">
        <f>COUNTIF(K3:K21, "Yes")</f>
        <v>19</v>
      </c>
      <c r="L22" s="36">
        <f>COUNTIF(L3:L21, "Yes")</f>
        <v>19</v>
      </c>
      <c r="M22" s="38"/>
      <c r="N22" s="38"/>
      <c r="O22" s="38"/>
      <c r="P22" s="38"/>
      <c r="Q22" s="38"/>
    </row>
    <row r="23" spans="1:17" ht="17.25" thickBot="1" x14ac:dyDescent="0.3">
      <c r="A23" s="67" t="s">
        <v>45</v>
      </c>
      <c r="B23" s="33"/>
      <c r="C23" s="64">
        <f>MAX(C3:C21)</f>
        <v>87</v>
      </c>
      <c r="D23" s="64"/>
      <c r="E23" s="69">
        <f t="shared" ref="E23:F23" si="2">MAX(E3:E21)</f>
        <v>2.3333333333333335</v>
      </c>
      <c r="F23" s="69">
        <f t="shared" si="2"/>
        <v>10</v>
      </c>
      <c r="G23" s="33"/>
      <c r="H23" s="33"/>
      <c r="I23" s="33" t="s">
        <v>75</v>
      </c>
      <c r="J23" s="33">
        <f>J22/19*100</f>
        <v>100</v>
      </c>
      <c r="K23" s="33">
        <f>K22/19*100</f>
        <v>100</v>
      </c>
      <c r="L23" s="33">
        <f>L22/19*100</f>
        <v>100</v>
      </c>
      <c r="M23" s="40"/>
      <c r="N23" s="40"/>
      <c r="O23" s="40"/>
      <c r="P23" s="40"/>
      <c r="Q23" s="40"/>
    </row>
    <row r="24" spans="1:17" ht="17.25" thickBot="1" x14ac:dyDescent="0.3">
      <c r="A24" s="50"/>
      <c r="B24" s="51"/>
      <c r="M24" s="21"/>
      <c r="N24" s="21"/>
      <c r="O24" s="21"/>
      <c r="P24" s="21"/>
      <c r="Q24" s="21"/>
    </row>
    <row r="25" spans="1:17" x14ac:dyDescent="0.3">
      <c r="A25" s="50"/>
      <c r="B25" s="51"/>
      <c r="K25" s="150" t="s">
        <v>58</v>
      </c>
      <c r="L25" s="116" t="s">
        <v>72</v>
      </c>
      <c r="M25" s="117" t="s">
        <v>75</v>
      </c>
      <c r="N25" s="21"/>
      <c r="O25" s="127" t="s">
        <v>90</v>
      </c>
      <c r="P25" s="142" t="s">
        <v>72</v>
      </c>
      <c r="Q25" s="143" t="s">
        <v>73</v>
      </c>
    </row>
    <row r="26" spans="1:17" x14ac:dyDescent="0.3">
      <c r="A26" s="50"/>
      <c r="B26" s="51"/>
      <c r="K26" s="128" t="s">
        <v>6</v>
      </c>
      <c r="L26" s="151">
        <f>COUNTIF(I3:I21, "Not a Reef")</f>
        <v>0</v>
      </c>
      <c r="M26" s="152">
        <f>L26/L30*100</f>
        <v>0</v>
      </c>
      <c r="N26" s="21"/>
      <c r="O26" s="131" t="s">
        <v>34</v>
      </c>
      <c r="P26" s="129">
        <f>COUNTIF(Q3:Q21, "Low")</f>
        <v>0</v>
      </c>
      <c r="Q26" s="130">
        <f>P26/P29*100</f>
        <v>0</v>
      </c>
    </row>
    <row r="27" spans="1:17" x14ac:dyDescent="0.3">
      <c r="A27" s="50"/>
      <c r="B27" s="51"/>
      <c r="K27" s="131" t="s">
        <v>34</v>
      </c>
      <c r="L27" s="151">
        <f>COUNTIF(I3:I21, "Low")</f>
        <v>5</v>
      </c>
      <c r="M27" s="152">
        <f>L27/L30*100</f>
        <v>26.315789473684209</v>
      </c>
      <c r="N27" s="21"/>
      <c r="O27" s="132" t="s">
        <v>33</v>
      </c>
      <c r="P27" s="129">
        <f>COUNTIF(Q3:Q21, "Medium")</f>
        <v>19</v>
      </c>
      <c r="Q27" s="130">
        <f>P27/P29*100</f>
        <v>100</v>
      </c>
    </row>
    <row r="28" spans="1:17" x14ac:dyDescent="0.3">
      <c r="A28" s="50"/>
      <c r="B28" s="51"/>
      <c r="K28" s="132" t="s">
        <v>33</v>
      </c>
      <c r="L28" s="151">
        <f>COUNTIF(I3:I21, "Medium")</f>
        <v>14</v>
      </c>
      <c r="M28" s="152">
        <f>L28/L30*100</f>
        <v>73.68421052631578</v>
      </c>
      <c r="N28" s="21"/>
      <c r="O28" s="133" t="s">
        <v>32</v>
      </c>
      <c r="P28" s="129">
        <f>COUNTIF(Q3:Q21, "High")</f>
        <v>0</v>
      </c>
      <c r="Q28" s="130">
        <f>P28/P29*100</f>
        <v>0</v>
      </c>
    </row>
    <row r="29" spans="1:17" ht="17.25" thickBot="1" x14ac:dyDescent="0.35">
      <c r="A29" s="50"/>
      <c r="B29" s="51"/>
      <c r="K29" s="133" t="s">
        <v>32</v>
      </c>
      <c r="L29" s="151">
        <f>COUNTIF(I3:I21, "High")</f>
        <v>0</v>
      </c>
      <c r="M29" s="152">
        <f>L29/L30*100</f>
        <v>0</v>
      </c>
      <c r="N29" s="21"/>
      <c r="O29" s="134" t="s">
        <v>71</v>
      </c>
      <c r="P29" s="135">
        <f>SUM(P26:P28)</f>
        <v>19</v>
      </c>
      <c r="Q29" s="136">
        <f>SUM(Q26:Q28)</f>
        <v>100</v>
      </c>
    </row>
    <row r="30" spans="1:17" ht="17.25" thickBot="1" x14ac:dyDescent="0.3">
      <c r="A30" s="50"/>
      <c r="B30" s="51"/>
      <c r="K30" s="153" t="s">
        <v>71</v>
      </c>
      <c r="L30" s="154">
        <f>SUM(L26:L29)</f>
        <v>19</v>
      </c>
      <c r="M30" s="155">
        <f>SUM(M26:M29)</f>
        <v>99.999999999999986</v>
      </c>
    </row>
    <row r="31" spans="1:17" x14ac:dyDescent="0.25">
      <c r="A31" s="50"/>
      <c r="B31" s="51"/>
    </row>
    <row r="32" spans="1:17" x14ac:dyDescent="0.25">
      <c r="A32" s="50"/>
      <c r="B32" s="51"/>
    </row>
    <row r="33" spans="1:6" x14ac:dyDescent="0.25">
      <c r="A33" s="50"/>
      <c r="B33" s="51"/>
    </row>
    <row r="34" spans="1:6" x14ac:dyDescent="0.25">
      <c r="A34" s="50"/>
      <c r="B34" s="51"/>
    </row>
    <row r="35" spans="1:6" x14ac:dyDescent="0.25">
      <c r="A35" s="50"/>
      <c r="B35" s="51"/>
    </row>
    <row r="36" spans="1:6" x14ac:dyDescent="0.25">
      <c r="A36" s="50"/>
      <c r="B36" s="51"/>
      <c r="C36" s="79"/>
      <c r="E36" s="61"/>
      <c r="F36" s="49"/>
    </row>
    <row r="37" spans="1:6" x14ac:dyDescent="0.25">
      <c r="A37" s="50"/>
      <c r="B37" s="51"/>
      <c r="C37" s="79"/>
      <c r="E37" s="61"/>
      <c r="F37" s="49"/>
    </row>
    <row r="38" spans="1:6" x14ac:dyDescent="0.25">
      <c r="A38" s="50"/>
      <c r="B38" s="51"/>
      <c r="C38" s="79"/>
      <c r="E38" s="61"/>
      <c r="F38" s="49"/>
    </row>
    <row r="39" spans="1:6" x14ac:dyDescent="0.25">
      <c r="A39" s="50"/>
      <c r="B39" s="51"/>
    </row>
    <row r="40" spans="1:6" x14ac:dyDescent="0.25">
      <c r="A40" s="50"/>
      <c r="B40" s="51"/>
    </row>
    <row r="41" spans="1:6" x14ac:dyDescent="0.25">
      <c r="A41" s="19"/>
      <c r="B41" s="51"/>
    </row>
    <row r="42" spans="1:6" x14ac:dyDescent="0.25">
      <c r="A42" s="19"/>
    </row>
    <row r="43" spans="1:6" x14ac:dyDescent="0.25">
      <c r="A43" s="19"/>
    </row>
    <row r="44" spans="1:6" x14ac:dyDescent="0.25">
      <c r="A44" s="19"/>
    </row>
    <row r="45" spans="1:6" x14ac:dyDescent="0.25">
      <c r="A45" s="19"/>
    </row>
    <row r="46" spans="1:6" x14ac:dyDescent="0.25">
      <c r="A46" s="19"/>
    </row>
    <row r="47" spans="1:6" x14ac:dyDescent="0.25">
      <c r="A47" s="19"/>
    </row>
  </sheetData>
  <sortState ref="A4:L21">
    <sortCondition ref="B3:B21"/>
  </sortState>
  <mergeCells count="8">
    <mergeCell ref="J1:L1"/>
    <mergeCell ref="M1:Q1"/>
    <mergeCell ref="H1:H2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activeCell="I2" sqref="I2"/>
    </sheetView>
  </sheetViews>
  <sheetFormatPr defaultRowHeight="16.5" x14ac:dyDescent="0.3"/>
  <cols>
    <col min="1" max="1" width="13.7109375" style="2" customWidth="1"/>
    <col min="2" max="2" width="16.42578125" style="2" bestFit="1" customWidth="1"/>
    <col min="3" max="3" width="12" style="20" customWidth="1"/>
    <col min="4" max="4" width="9.140625" style="2" customWidth="1"/>
    <col min="5" max="6" width="12" style="20" customWidth="1"/>
    <col min="7" max="7" width="12" style="2" customWidth="1"/>
    <col min="8" max="8" width="23.85546875" style="5" customWidth="1"/>
    <col min="9" max="9" width="17" style="2" customWidth="1"/>
    <col min="10" max="10" width="12.140625" style="2" customWidth="1"/>
    <col min="11" max="11" width="10.85546875" style="2" customWidth="1"/>
    <col min="12" max="12" width="9.140625" style="1" customWidth="1"/>
    <col min="13" max="13" width="14.42578125" style="1" bestFit="1" customWidth="1"/>
    <col min="14" max="14" width="9.140625" style="1" customWidth="1"/>
    <col min="15" max="16384" width="9.140625" style="1"/>
  </cols>
  <sheetData>
    <row r="1" spans="1:18" s="2" customFormat="1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46" t="s">
        <v>35</v>
      </c>
      <c r="I1" s="139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  <c r="R1" s="45"/>
    </row>
    <row r="2" spans="1:18" s="2" customFormat="1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48</v>
      </c>
      <c r="H2" s="247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72" t="s">
        <v>35</v>
      </c>
      <c r="P2" s="174" t="s">
        <v>88</v>
      </c>
      <c r="Q2" s="120" t="s">
        <v>76</v>
      </c>
      <c r="R2" s="58"/>
    </row>
    <row r="3" spans="1:18" x14ac:dyDescent="0.3">
      <c r="A3" s="19">
        <v>2.5231481481481481E-3</v>
      </c>
      <c r="B3" s="51">
        <v>1</v>
      </c>
      <c r="C3" s="20">
        <v>31</v>
      </c>
      <c r="D3" s="2">
        <v>1</v>
      </c>
      <c r="E3" s="20">
        <v>1</v>
      </c>
      <c r="F3" s="20">
        <v>3.5</v>
      </c>
      <c r="G3" s="2" t="s">
        <v>16</v>
      </c>
      <c r="H3" s="5" t="s">
        <v>47</v>
      </c>
      <c r="I3" s="54" t="s">
        <v>34</v>
      </c>
      <c r="J3" s="141" t="s">
        <v>39</v>
      </c>
      <c r="K3" s="140" t="s">
        <v>40</v>
      </c>
      <c r="L3" s="141" t="s">
        <v>39</v>
      </c>
      <c r="M3" s="54">
        <v>0</v>
      </c>
      <c r="N3" s="54">
        <v>0</v>
      </c>
      <c r="O3" s="56">
        <v>100</v>
      </c>
      <c r="P3" s="177">
        <f>AVERAGE(M3:O3)</f>
        <v>33.333333333333336</v>
      </c>
      <c r="Q3" s="57" t="s">
        <v>33</v>
      </c>
      <c r="R3" s="21"/>
    </row>
    <row r="4" spans="1:18" x14ac:dyDescent="0.3">
      <c r="A4" s="19">
        <v>2.8240740740740739E-3</v>
      </c>
      <c r="B4" s="51">
        <v>2</v>
      </c>
      <c r="C4" s="20">
        <v>31.666666666666668</v>
      </c>
      <c r="D4" s="2">
        <v>1</v>
      </c>
      <c r="E4" s="20">
        <v>0.83333333333333337</v>
      </c>
      <c r="F4" s="20">
        <v>2.9166666666666665</v>
      </c>
      <c r="G4" s="2" t="s">
        <v>16</v>
      </c>
      <c r="H4" s="5" t="s">
        <v>47</v>
      </c>
      <c r="I4" s="54" t="s">
        <v>34</v>
      </c>
      <c r="J4" s="141" t="s">
        <v>39</v>
      </c>
      <c r="K4" s="140" t="s">
        <v>40</v>
      </c>
      <c r="L4" s="141" t="s">
        <v>39</v>
      </c>
      <c r="M4" s="54">
        <v>0</v>
      </c>
      <c r="N4" s="54">
        <v>0</v>
      </c>
      <c r="O4" s="56">
        <v>100</v>
      </c>
      <c r="P4" s="177">
        <f t="shared" ref="P4:P30" si="0">AVERAGE(M4:O4)</f>
        <v>33.333333333333336</v>
      </c>
      <c r="Q4" s="57" t="s">
        <v>33</v>
      </c>
      <c r="R4" s="21"/>
    </row>
    <row r="5" spans="1:18" x14ac:dyDescent="0.3">
      <c r="A5" s="19">
        <v>3.1134259259259257E-3</v>
      </c>
      <c r="B5" s="51">
        <v>3</v>
      </c>
      <c r="C5" s="20">
        <v>37</v>
      </c>
      <c r="D5" s="2">
        <v>1</v>
      </c>
      <c r="E5" s="20">
        <v>0.8</v>
      </c>
      <c r="F5" s="20">
        <v>2.8</v>
      </c>
      <c r="G5" s="2" t="s">
        <v>16</v>
      </c>
      <c r="H5" s="5" t="s">
        <v>47</v>
      </c>
      <c r="I5" s="54" t="s">
        <v>34</v>
      </c>
      <c r="J5" s="141" t="s">
        <v>39</v>
      </c>
      <c r="K5" s="140" t="s">
        <v>40</v>
      </c>
      <c r="L5" s="141" t="s">
        <v>39</v>
      </c>
      <c r="M5" s="54">
        <v>0</v>
      </c>
      <c r="N5" s="54">
        <v>0</v>
      </c>
      <c r="O5" s="56">
        <v>100</v>
      </c>
      <c r="P5" s="177">
        <f t="shared" si="0"/>
        <v>33.333333333333336</v>
      </c>
      <c r="Q5" s="57" t="s">
        <v>33</v>
      </c>
      <c r="R5" s="21"/>
    </row>
    <row r="6" spans="1:18" x14ac:dyDescent="0.3">
      <c r="A6" s="19">
        <v>3.414351851851852E-3</v>
      </c>
      <c r="B6" s="51">
        <v>4</v>
      </c>
      <c r="C6" s="20">
        <v>25</v>
      </c>
      <c r="D6" s="2">
        <v>1</v>
      </c>
      <c r="E6" s="20">
        <v>0.75</v>
      </c>
      <c r="F6" s="20">
        <v>2.625</v>
      </c>
      <c r="G6" s="2" t="s">
        <v>16</v>
      </c>
      <c r="H6" s="5" t="s">
        <v>47</v>
      </c>
      <c r="I6" s="54" t="s">
        <v>34</v>
      </c>
      <c r="J6" s="140" t="s">
        <v>40</v>
      </c>
      <c r="K6" s="140" t="s">
        <v>40</v>
      </c>
      <c r="L6" s="140" t="s">
        <v>40</v>
      </c>
      <c r="M6" s="54">
        <v>0</v>
      </c>
      <c r="N6" s="54">
        <v>0</v>
      </c>
      <c r="O6" s="56">
        <v>100</v>
      </c>
      <c r="P6" s="177">
        <f t="shared" si="0"/>
        <v>33.333333333333336</v>
      </c>
      <c r="Q6" s="57" t="s">
        <v>33</v>
      </c>
      <c r="R6" s="21"/>
    </row>
    <row r="7" spans="1:18" x14ac:dyDescent="0.3">
      <c r="A7" s="19">
        <v>3.7268518518518514E-3</v>
      </c>
      <c r="B7" s="51">
        <v>5</v>
      </c>
      <c r="C7" s="20">
        <v>25</v>
      </c>
      <c r="D7" s="2">
        <v>1</v>
      </c>
      <c r="E7" s="20">
        <v>1</v>
      </c>
      <c r="F7" s="20">
        <v>3.5</v>
      </c>
      <c r="G7" s="2" t="s">
        <v>16</v>
      </c>
      <c r="H7" s="5" t="s">
        <v>47</v>
      </c>
      <c r="I7" s="54" t="s">
        <v>34</v>
      </c>
      <c r="J7" s="140" t="s">
        <v>40</v>
      </c>
      <c r="K7" s="140" t="s">
        <v>40</v>
      </c>
      <c r="L7" s="140" t="s">
        <v>40</v>
      </c>
      <c r="M7" s="54">
        <v>0</v>
      </c>
      <c r="N7" s="54">
        <v>0</v>
      </c>
      <c r="O7" s="56">
        <v>100</v>
      </c>
      <c r="P7" s="177">
        <f t="shared" si="0"/>
        <v>33.333333333333336</v>
      </c>
      <c r="Q7" s="57" t="s">
        <v>33</v>
      </c>
      <c r="R7" s="21"/>
    </row>
    <row r="8" spans="1:18" x14ac:dyDescent="0.3">
      <c r="A8" s="19">
        <v>4.0277777777777777E-3</v>
      </c>
      <c r="B8" s="51">
        <v>6</v>
      </c>
      <c r="C8" s="20">
        <v>31.25</v>
      </c>
      <c r="D8" s="2">
        <v>1</v>
      </c>
      <c r="E8" s="20">
        <v>1</v>
      </c>
      <c r="F8" s="20">
        <v>3.5</v>
      </c>
      <c r="G8" s="2" t="s">
        <v>16</v>
      </c>
      <c r="H8" s="5" t="s">
        <v>47</v>
      </c>
      <c r="I8" s="54" t="s">
        <v>34</v>
      </c>
      <c r="J8" s="141" t="s">
        <v>39</v>
      </c>
      <c r="K8" s="140" t="s">
        <v>40</v>
      </c>
      <c r="L8" s="141" t="s">
        <v>39</v>
      </c>
      <c r="M8" s="54">
        <v>0</v>
      </c>
      <c r="N8" s="54">
        <v>0</v>
      </c>
      <c r="O8" s="56">
        <v>100</v>
      </c>
      <c r="P8" s="177">
        <f t="shared" si="0"/>
        <v>33.333333333333336</v>
      </c>
      <c r="Q8" s="57" t="s">
        <v>33</v>
      </c>
      <c r="R8" s="21"/>
    </row>
    <row r="9" spans="1:18" x14ac:dyDescent="0.3">
      <c r="A9" s="19">
        <v>4.3287037037037035E-3</v>
      </c>
      <c r="B9" s="51">
        <v>7</v>
      </c>
      <c r="C9" s="20">
        <v>32.5</v>
      </c>
      <c r="D9" s="2">
        <v>1</v>
      </c>
      <c r="E9" s="20">
        <v>1</v>
      </c>
      <c r="F9" s="20">
        <v>3.5</v>
      </c>
      <c r="G9" s="2" t="s">
        <v>16</v>
      </c>
      <c r="H9" s="5" t="s">
        <v>47</v>
      </c>
      <c r="I9" s="54" t="s">
        <v>34</v>
      </c>
      <c r="J9" s="141" t="s">
        <v>39</v>
      </c>
      <c r="K9" s="140" t="s">
        <v>40</v>
      </c>
      <c r="L9" s="141" t="s">
        <v>39</v>
      </c>
      <c r="M9" s="54">
        <v>0</v>
      </c>
      <c r="N9" s="54">
        <v>0</v>
      </c>
      <c r="O9" s="56">
        <v>100</v>
      </c>
      <c r="P9" s="177">
        <f t="shared" si="0"/>
        <v>33.333333333333336</v>
      </c>
      <c r="Q9" s="57" t="s">
        <v>33</v>
      </c>
    </row>
    <row r="10" spans="1:18" x14ac:dyDescent="0.3">
      <c r="A10" s="19">
        <v>4.6296296296296302E-3</v>
      </c>
      <c r="B10" s="51">
        <v>8</v>
      </c>
      <c r="C10" s="20">
        <v>36</v>
      </c>
      <c r="D10" s="2">
        <v>1</v>
      </c>
      <c r="E10" s="20">
        <v>1</v>
      </c>
      <c r="F10" s="20">
        <v>3.5</v>
      </c>
      <c r="G10" s="2" t="s">
        <v>16</v>
      </c>
      <c r="H10" s="5" t="s">
        <v>47</v>
      </c>
      <c r="I10" s="54" t="s">
        <v>34</v>
      </c>
      <c r="J10" s="141" t="s">
        <v>39</v>
      </c>
      <c r="K10" s="140" t="s">
        <v>40</v>
      </c>
      <c r="L10" s="141" t="s">
        <v>39</v>
      </c>
      <c r="M10" s="54">
        <v>0</v>
      </c>
      <c r="N10" s="54">
        <v>0</v>
      </c>
      <c r="O10" s="56">
        <v>100</v>
      </c>
      <c r="P10" s="177">
        <f t="shared" si="0"/>
        <v>33.333333333333336</v>
      </c>
      <c r="Q10" s="57" t="s">
        <v>33</v>
      </c>
    </row>
    <row r="11" spans="1:18" x14ac:dyDescent="0.3">
      <c r="A11" s="19">
        <v>4.9189814814814816E-3</v>
      </c>
      <c r="B11" s="51">
        <v>9</v>
      </c>
      <c r="C11" s="20">
        <v>33.75</v>
      </c>
      <c r="D11" s="2">
        <v>1</v>
      </c>
      <c r="E11" s="20">
        <v>1</v>
      </c>
      <c r="F11" s="20">
        <v>3.5</v>
      </c>
      <c r="G11" s="2" t="s">
        <v>16</v>
      </c>
      <c r="H11" s="5" t="s">
        <v>47</v>
      </c>
      <c r="I11" s="54" t="s">
        <v>34</v>
      </c>
      <c r="J11" s="141" t="s">
        <v>39</v>
      </c>
      <c r="K11" s="140" t="s">
        <v>40</v>
      </c>
      <c r="L11" s="141" t="s">
        <v>39</v>
      </c>
      <c r="M11" s="54">
        <v>0</v>
      </c>
      <c r="N11" s="54">
        <v>0</v>
      </c>
      <c r="O11" s="56">
        <v>100</v>
      </c>
      <c r="P11" s="177">
        <f t="shared" si="0"/>
        <v>33.333333333333336</v>
      </c>
      <c r="Q11" s="57" t="s">
        <v>33</v>
      </c>
    </row>
    <row r="12" spans="1:18" x14ac:dyDescent="0.3">
      <c r="A12" s="19">
        <v>5.2314814814814819E-3</v>
      </c>
      <c r="B12" s="51">
        <v>10</v>
      </c>
      <c r="C12" s="20">
        <v>25</v>
      </c>
      <c r="D12" s="2">
        <v>1</v>
      </c>
      <c r="E12" s="20">
        <v>1</v>
      </c>
      <c r="F12" s="20">
        <v>3.5</v>
      </c>
      <c r="G12" s="2" t="s">
        <v>16</v>
      </c>
      <c r="H12" s="5" t="s">
        <v>47</v>
      </c>
      <c r="I12" s="54" t="s">
        <v>34</v>
      </c>
      <c r="J12" s="140" t="s">
        <v>40</v>
      </c>
      <c r="K12" s="140" t="s">
        <v>40</v>
      </c>
      <c r="L12" s="140" t="s">
        <v>40</v>
      </c>
      <c r="M12" s="54">
        <v>0</v>
      </c>
      <c r="N12" s="54">
        <v>0</v>
      </c>
      <c r="O12" s="56">
        <v>100</v>
      </c>
      <c r="P12" s="177">
        <f t="shared" si="0"/>
        <v>33.333333333333336</v>
      </c>
      <c r="Q12" s="57" t="s">
        <v>33</v>
      </c>
    </row>
    <row r="13" spans="1:18" x14ac:dyDescent="0.3">
      <c r="A13" s="19">
        <v>5.5324074074074069E-3</v>
      </c>
      <c r="B13" s="51">
        <v>11</v>
      </c>
      <c r="C13" s="20">
        <v>27.5</v>
      </c>
      <c r="D13" s="2">
        <v>1</v>
      </c>
      <c r="E13" s="20">
        <v>1</v>
      </c>
      <c r="F13" s="20">
        <v>3.5</v>
      </c>
      <c r="G13" s="2" t="s">
        <v>16</v>
      </c>
      <c r="H13" s="5" t="s">
        <v>47</v>
      </c>
      <c r="I13" s="54" t="s">
        <v>34</v>
      </c>
      <c r="J13" s="140" t="s">
        <v>40</v>
      </c>
      <c r="K13" s="140" t="s">
        <v>40</v>
      </c>
      <c r="L13" s="140" t="s">
        <v>40</v>
      </c>
      <c r="M13" s="54">
        <v>0</v>
      </c>
      <c r="N13" s="54">
        <v>0</v>
      </c>
      <c r="O13" s="56">
        <v>100</v>
      </c>
      <c r="P13" s="177">
        <f t="shared" si="0"/>
        <v>33.333333333333336</v>
      </c>
      <c r="Q13" s="57" t="s">
        <v>33</v>
      </c>
    </row>
    <row r="14" spans="1:18" x14ac:dyDescent="0.3">
      <c r="A14" s="19">
        <v>5.8333333333333336E-3</v>
      </c>
      <c r="B14" s="51">
        <v>12</v>
      </c>
      <c r="C14" s="20">
        <v>43.333333333333336</v>
      </c>
      <c r="D14" s="2">
        <v>1</v>
      </c>
      <c r="E14" s="20">
        <v>1.6666666666666667</v>
      </c>
      <c r="F14" s="20">
        <v>6.166666666666667</v>
      </c>
      <c r="G14" s="2" t="s">
        <v>9</v>
      </c>
      <c r="H14" s="5" t="s">
        <v>47</v>
      </c>
      <c r="I14" s="57" t="s">
        <v>33</v>
      </c>
      <c r="J14" s="141" t="s">
        <v>39</v>
      </c>
      <c r="K14" s="140" t="s">
        <v>40</v>
      </c>
      <c r="L14" s="141" t="s">
        <v>39</v>
      </c>
      <c r="M14" s="54">
        <v>0</v>
      </c>
      <c r="N14" s="57">
        <v>50</v>
      </c>
      <c r="O14" s="56">
        <v>100</v>
      </c>
      <c r="P14" s="177">
        <f t="shared" si="0"/>
        <v>50</v>
      </c>
      <c r="Q14" s="57" t="s">
        <v>33</v>
      </c>
    </row>
    <row r="15" spans="1:18" x14ac:dyDescent="0.3">
      <c r="A15" s="19">
        <v>6.1342592592592594E-3</v>
      </c>
      <c r="B15" s="51">
        <v>13</v>
      </c>
      <c r="C15" s="20">
        <v>41.666666666666664</v>
      </c>
      <c r="D15" s="2">
        <v>1</v>
      </c>
      <c r="E15" s="20">
        <v>1</v>
      </c>
      <c r="F15" s="20">
        <v>3.5</v>
      </c>
      <c r="G15" s="2" t="s">
        <v>16</v>
      </c>
      <c r="H15" s="5" t="s">
        <v>47</v>
      </c>
      <c r="I15" s="54" t="s">
        <v>34</v>
      </c>
      <c r="J15" s="141" t="s">
        <v>39</v>
      </c>
      <c r="K15" s="140" t="s">
        <v>40</v>
      </c>
      <c r="L15" s="141" t="s">
        <v>39</v>
      </c>
      <c r="M15" s="54">
        <v>0</v>
      </c>
      <c r="N15" s="57">
        <v>50</v>
      </c>
      <c r="O15" s="56">
        <v>100</v>
      </c>
      <c r="P15" s="177">
        <f t="shared" si="0"/>
        <v>50</v>
      </c>
      <c r="Q15" s="57" t="s">
        <v>33</v>
      </c>
    </row>
    <row r="16" spans="1:18" x14ac:dyDescent="0.3">
      <c r="A16" s="19">
        <v>6.4236111111111117E-3</v>
      </c>
      <c r="B16" s="51">
        <v>14</v>
      </c>
      <c r="C16" s="20">
        <v>35</v>
      </c>
      <c r="D16" s="2">
        <v>1</v>
      </c>
      <c r="E16" s="20">
        <v>1</v>
      </c>
      <c r="F16" s="20">
        <v>3.5</v>
      </c>
      <c r="G16" s="2" t="s">
        <v>16</v>
      </c>
      <c r="H16" s="5" t="s">
        <v>47</v>
      </c>
      <c r="I16" s="54" t="s">
        <v>34</v>
      </c>
      <c r="J16" s="141" t="s">
        <v>39</v>
      </c>
      <c r="K16" s="140" t="s">
        <v>40</v>
      </c>
      <c r="L16" s="141" t="s">
        <v>39</v>
      </c>
      <c r="M16" s="54">
        <v>0</v>
      </c>
      <c r="N16" s="54">
        <v>0</v>
      </c>
      <c r="O16" s="56">
        <v>100</v>
      </c>
      <c r="P16" s="177">
        <f t="shared" si="0"/>
        <v>33.333333333333336</v>
      </c>
      <c r="Q16" s="57" t="s">
        <v>33</v>
      </c>
    </row>
    <row r="17" spans="1:17" x14ac:dyDescent="0.3">
      <c r="A17" s="50">
        <v>6.7361111111111103E-3</v>
      </c>
      <c r="B17" s="51" t="s">
        <v>21</v>
      </c>
      <c r="C17" s="20">
        <v>40</v>
      </c>
      <c r="D17" s="2">
        <v>1</v>
      </c>
      <c r="E17" s="20">
        <v>1</v>
      </c>
      <c r="F17" s="20">
        <v>3.5</v>
      </c>
      <c r="G17" s="2" t="s">
        <v>16</v>
      </c>
      <c r="H17" s="5" t="s">
        <v>47</v>
      </c>
      <c r="I17" s="54" t="s">
        <v>34</v>
      </c>
      <c r="J17" s="141" t="s">
        <v>39</v>
      </c>
      <c r="K17" s="140" t="s">
        <v>40</v>
      </c>
      <c r="L17" s="141" t="s">
        <v>39</v>
      </c>
      <c r="M17" s="54">
        <v>0</v>
      </c>
      <c r="N17" s="57">
        <v>50</v>
      </c>
      <c r="O17" s="56">
        <v>100</v>
      </c>
      <c r="P17" s="177">
        <f t="shared" si="0"/>
        <v>50</v>
      </c>
      <c r="Q17" s="57" t="s">
        <v>33</v>
      </c>
    </row>
    <row r="18" spans="1:17" x14ac:dyDescent="0.3">
      <c r="A18" s="50">
        <v>8.773148148148148E-3</v>
      </c>
      <c r="B18" s="51" t="s">
        <v>22</v>
      </c>
      <c r="C18" s="20">
        <v>32.5</v>
      </c>
      <c r="D18" s="2">
        <v>1</v>
      </c>
      <c r="E18" s="20">
        <v>1</v>
      </c>
      <c r="F18" s="20">
        <v>3.5</v>
      </c>
      <c r="G18" s="2" t="s">
        <v>16</v>
      </c>
      <c r="H18" s="5" t="s">
        <v>47</v>
      </c>
      <c r="I18" s="54" t="s">
        <v>34</v>
      </c>
      <c r="J18" s="141" t="s">
        <v>39</v>
      </c>
      <c r="K18" s="140" t="s">
        <v>40</v>
      </c>
      <c r="L18" s="141" t="s">
        <v>39</v>
      </c>
      <c r="M18" s="54">
        <v>0</v>
      </c>
      <c r="N18" s="54">
        <v>0</v>
      </c>
      <c r="O18" s="56">
        <v>100</v>
      </c>
      <c r="P18" s="177">
        <f t="shared" si="0"/>
        <v>33.333333333333336</v>
      </c>
      <c r="Q18" s="57" t="s">
        <v>33</v>
      </c>
    </row>
    <row r="19" spans="1:17" ht="33" x14ac:dyDescent="0.3">
      <c r="A19" s="50">
        <v>8.9699074074074073E-3</v>
      </c>
      <c r="B19" s="51">
        <v>16</v>
      </c>
      <c r="C19" s="20">
        <v>26.666666666666668</v>
      </c>
      <c r="D19" s="2">
        <v>1</v>
      </c>
      <c r="E19" s="20">
        <v>0.33333333333333331</v>
      </c>
      <c r="F19" s="20">
        <v>1.1666666666666667</v>
      </c>
      <c r="G19" s="2" t="s">
        <v>16</v>
      </c>
      <c r="H19" s="112" t="s">
        <v>102</v>
      </c>
      <c r="I19" s="55" t="s">
        <v>6</v>
      </c>
      <c r="J19" s="140" t="s">
        <v>40</v>
      </c>
      <c r="K19" s="140" t="s">
        <v>40</v>
      </c>
      <c r="L19" s="140" t="s">
        <v>40</v>
      </c>
      <c r="M19" s="54">
        <v>0</v>
      </c>
      <c r="N19" s="54">
        <v>0</v>
      </c>
      <c r="O19" s="56">
        <v>100</v>
      </c>
      <c r="P19" s="177">
        <f t="shared" si="0"/>
        <v>33.333333333333336</v>
      </c>
      <c r="Q19" s="57" t="s">
        <v>33</v>
      </c>
    </row>
    <row r="20" spans="1:17" ht="33" x14ac:dyDescent="0.3">
      <c r="A20" s="50">
        <v>9.2824074074074076E-3</v>
      </c>
      <c r="B20" s="51">
        <v>17</v>
      </c>
      <c r="C20" s="20">
        <v>27.5</v>
      </c>
      <c r="D20" s="2">
        <v>1</v>
      </c>
      <c r="E20" s="20">
        <v>0.75</v>
      </c>
      <c r="F20" s="20">
        <v>2.625</v>
      </c>
      <c r="G20" s="2" t="s">
        <v>16</v>
      </c>
      <c r="H20" s="112" t="s">
        <v>103</v>
      </c>
      <c r="I20" s="54" t="s">
        <v>34</v>
      </c>
      <c r="J20" s="140" t="s">
        <v>40</v>
      </c>
      <c r="K20" s="140" t="s">
        <v>40</v>
      </c>
      <c r="L20" s="140" t="s">
        <v>40</v>
      </c>
      <c r="M20" s="54">
        <v>0</v>
      </c>
      <c r="N20" s="54">
        <v>0</v>
      </c>
      <c r="O20" s="56">
        <v>100</v>
      </c>
      <c r="P20" s="177">
        <f t="shared" si="0"/>
        <v>33.333333333333336</v>
      </c>
      <c r="Q20" s="57" t="s">
        <v>33</v>
      </c>
    </row>
    <row r="21" spans="1:17" ht="33" x14ac:dyDescent="0.3">
      <c r="A21" s="19">
        <v>9.5833333333333343E-3</v>
      </c>
      <c r="B21" s="51">
        <v>18</v>
      </c>
      <c r="C21" s="20">
        <v>25</v>
      </c>
      <c r="D21" s="2">
        <v>1</v>
      </c>
      <c r="E21" s="20">
        <v>0.6</v>
      </c>
      <c r="F21" s="20">
        <v>2.1</v>
      </c>
      <c r="G21" s="2" t="s">
        <v>16</v>
      </c>
      <c r="H21" s="112" t="s">
        <v>103</v>
      </c>
      <c r="I21" s="54" t="s">
        <v>34</v>
      </c>
      <c r="J21" s="140" t="s">
        <v>40</v>
      </c>
      <c r="K21" s="140" t="s">
        <v>40</v>
      </c>
      <c r="L21" s="140" t="s">
        <v>40</v>
      </c>
      <c r="M21" s="54">
        <v>0</v>
      </c>
      <c r="N21" s="54">
        <v>0</v>
      </c>
      <c r="O21" s="56">
        <v>100</v>
      </c>
      <c r="P21" s="177">
        <f t="shared" si="0"/>
        <v>33.333333333333336</v>
      </c>
      <c r="Q21" s="57" t="s">
        <v>33</v>
      </c>
    </row>
    <row r="22" spans="1:17" ht="33" x14ac:dyDescent="0.3">
      <c r="A22" s="19">
        <v>9.8842592592592576E-3</v>
      </c>
      <c r="B22" s="51">
        <v>19</v>
      </c>
      <c r="C22" s="20">
        <v>28.571428571428573</v>
      </c>
      <c r="D22" s="2">
        <v>1</v>
      </c>
      <c r="E22" s="20">
        <v>0.7142857142857143</v>
      </c>
      <c r="F22" s="20">
        <v>2.5</v>
      </c>
      <c r="G22" s="2" t="s">
        <v>16</v>
      </c>
      <c r="H22" s="112" t="s">
        <v>103</v>
      </c>
      <c r="I22" s="54" t="s">
        <v>34</v>
      </c>
      <c r="J22" s="140" t="s">
        <v>40</v>
      </c>
      <c r="K22" s="140" t="s">
        <v>40</v>
      </c>
      <c r="L22" s="140" t="s">
        <v>40</v>
      </c>
      <c r="M22" s="54">
        <v>0</v>
      </c>
      <c r="N22" s="54">
        <v>0</v>
      </c>
      <c r="O22" s="56">
        <v>100</v>
      </c>
      <c r="P22" s="177">
        <f t="shared" si="0"/>
        <v>33.333333333333336</v>
      </c>
      <c r="Q22" s="57" t="s">
        <v>33</v>
      </c>
    </row>
    <row r="23" spans="1:17" ht="33" x14ac:dyDescent="0.3">
      <c r="A23" s="19">
        <v>1.0185185185185184E-2</v>
      </c>
      <c r="B23" s="51">
        <v>20</v>
      </c>
      <c r="C23" s="20">
        <v>27.857142857142858</v>
      </c>
      <c r="D23" s="2">
        <v>1</v>
      </c>
      <c r="E23" s="20">
        <v>0.42857142857142855</v>
      </c>
      <c r="F23" s="20">
        <v>1.5</v>
      </c>
      <c r="G23" s="2" t="s">
        <v>16</v>
      </c>
      <c r="H23" s="112" t="s">
        <v>103</v>
      </c>
      <c r="I23" s="55" t="s">
        <v>6</v>
      </c>
      <c r="J23" s="140" t="s">
        <v>40</v>
      </c>
      <c r="K23" s="140" t="s">
        <v>40</v>
      </c>
      <c r="L23" s="140" t="s">
        <v>40</v>
      </c>
      <c r="M23" s="54">
        <v>0</v>
      </c>
      <c r="N23" s="54">
        <v>0</v>
      </c>
      <c r="O23" s="56">
        <v>100</v>
      </c>
      <c r="P23" s="177">
        <f t="shared" si="0"/>
        <v>33.333333333333336</v>
      </c>
      <c r="Q23" s="57" t="s">
        <v>33</v>
      </c>
    </row>
    <row r="24" spans="1:17" ht="33" x14ac:dyDescent="0.3">
      <c r="A24" s="50">
        <v>1.0474537037037037E-2</v>
      </c>
      <c r="B24" s="51">
        <v>21</v>
      </c>
      <c r="C24" s="20">
        <v>30</v>
      </c>
      <c r="D24" s="2">
        <v>1</v>
      </c>
      <c r="E24" s="20">
        <v>1</v>
      </c>
      <c r="F24" s="20">
        <v>3.5</v>
      </c>
      <c r="G24" s="2" t="s">
        <v>16</v>
      </c>
      <c r="H24" s="112" t="s">
        <v>103</v>
      </c>
      <c r="I24" s="54" t="s">
        <v>34</v>
      </c>
      <c r="J24" s="141" t="s">
        <v>39</v>
      </c>
      <c r="K24" s="140" t="s">
        <v>40</v>
      </c>
      <c r="L24" s="141" t="s">
        <v>39</v>
      </c>
      <c r="M24" s="54">
        <v>0</v>
      </c>
      <c r="N24" s="54">
        <v>0</v>
      </c>
      <c r="O24" s="56">
        <v>100</v>
      </c>
      <c r="P24" s="177">
        <f t="shared" si="0"/>
        <v>33.333333333333336</v>
      </c>
      <c r="Q24" s="57" t="s">
        <v>33</v>
      </c>
    </row>
    <row r="25" spans="1:17" ht="33" x14ac:dyDescent="0.3">
      <c r="A25" s="50">
        <v>1.0787037037037038E-2</v>
      </c>
      <c r="B25" s="51">
        <v>22</v>
      </c>
      <c r="C25" s="20">
        <v>28</v>
      </c>
      <c r="D25" s="2">
        <v>1</v>
      </c>
      <c r="E25" s="20">
        <v>0.6</v>
      </c>
      <c r="F25" s="20">
        <v>2.1</v>
      </c>
      <c r="G25" s="2" t="s">
        <v>16</v>
      </c>
      <c r="H25" s="112" t="s">
        <v>103</v>
      </c>
      <c r="I25" s="54" t="s">
        <v>34</v>
      </c>
      <c r="J25" s="140" t="s">
        <v>40</v>
      </c>
      <c r="K25" s="140" t="s">
        <v>40</v>
      </c>
      <c r="L25" s="140" t="s">
        <v>40</v>
      </c>
      <c r="M25" s="54">
        <v>0</v>
      </c>
      <c r="N25" s="54">
        <v>0</v>
      </c>
      <c r="O25" s="56">
        <v>100</v>
      </c>
      <c r="P25" s="177">
        <f t="shared" si="0"/>
        <v>33.333333333333336</v>
      </c>
      <c r="Q25" s="57" t="s">
        <v>33</v>
      </c>
    </row>
    <row r="26" spans="1:17" ht="33" x14ac:dyDescent="0.3">
      <c r="A26" s="50">
        <v>1.1087962962962964E-2</v>
      </c>
      <c r="B26" s="51">
        <v>23</v>
      </c>
      <c r="C26" s="20">
        <v>26</v>
      </c>
      <c r="D26" s="2">
        <v>1</v>
      </c>
      <c r="E26" s="20">
        <v>0</v>
      </c>
      <c r="F26" s="20">
        <v>0</v>
      </c>
      <c r="G26" s="2" t="s">
        <v>23</v>
      </c>
      <c r="H26" s="112" t="s">
        <v>103</v>
      </c>
      <c r="I26" s="55" t="s">
        <v>6</v>
      </c>
      <c r="J26" s="140" t="s">
        <v>40</v>
      </c>
      <c r="K26" s="140" t="s">
        <v>40</v>
      </c>
      <c r="L26" s="140" t="s">
        <v>40</v>
      </c>
      <c r="M26" s="54">
        <v>0</v>
      </c>
      <c r="N26" s="54">
        <v>0</v>
      </c>
      <c r="O26" s="56">
        <v>100</v>
      </c>
      <c r="P26" s="177">
        <f t="shared" si="0"/>
        <v>33.333333333333336</v>
      </c>
      <c r="Q26" s="57" t="s">
        <v>33</v>
      </c>
    </row>
    <row r="27" spans="1:17" x14ac:dyDescent="0.3">
      <c r="A27" s="50">
        <v>1.1388888888888888E-2</v>
      </c>
      <c r="B27" s="51">
        <v>24</v>
      </c>
      <c r="C27" s="20">
        <v>30</v>
      </c>
      <c r="D27" s="2">
        <v>1</v>
      </c>
      <c r="E27" s="20">
        <v>0.66666666666666663</v>
      </c>
      <c r="F27" s="20">
        <v>2.3333333333333335</v>
      </c>
      <c r="G27" s="2" t="s">
        <v>16</v>
      </c>
      <c r="H27" s="5" t="s">
        <v>47</v>
      </c>
      <c r="I27" s="54" t="s">
        <v>34</v>
      </c>
      <c r="J27" s="141" t="s">
        <v>39</v>
      </c>
      <c r="K27" s="140" t="s">
        <v>40</v>
      </c>
      <c r="L27" s="141" t="s">
        <v>39</v>
      </c>
      <c r="M27" s="54">
        <v>0</v>
      </c>
      <c r="N27" s="54">
        <v>0</v>
      </c>
      <c r="O27" s="56">
        <v>100</v>
      </c>
      <c r="P27" s="177">
        <f t="shared" si="0"/>
        <v>33.333333333333336</v>
      </c>
      <c r="Q27" s="57" t="s">
        <v>33</v>
      </c>
    </row>
    <row r="28" spans="1:17" x14ac:dyDescent="0.3">
      <c r="A28" s="50">
        <v>1.1689814814814814E-2</v>
      </c>
      <c r="B28" s="51">
        <v>25</v>
      </c>
      <c r="C28" s="20">
        <v>26.25</v>
      </c>
      <c r="D28" s="2">
        <v>1</v>
      </c>
      <c r="E28" s="20">
        <v>0.5</v>
      </c>
      <c r="F28" s="20">
        <v>1.75</v>
      </c>
      <c r="G28" s="2" t="s">
        <v>16</v>
      </c>
      <c r="H28" s="5" t="s">
        <v>47</v>
      </c>
      <c r="I28" s="55" t="s">
        <v>6</v>
      </c>
      <c r="J28" s="140" t="s">
        <v>40</v>
      </c>
      <c r="K28" s="140" t="s">
        <v>40</v>
      </c>
      <c r="L28" s="140" t="s">
        <v>40</v>
      </c>
      <c r="M28" s="54">
        <v>0</v>
      </c>
      <c r="N28" s="54">
        <v>0</v>
      </c>
      <c r="O28" s="56">
        <v>100</v>
      </c>
      <c r="P28" s="177">
        <f t="shared" si="0"/>
        <v>33.333333333333336</v>
      </c>
      <c r="Q28" s="57" t="s">
        <v>33</v>
      </c>
    </row>
    <row r="29" spans="1:17" x14ac:dyDescent="0.3">
      <c r="A29" s="50">
        <v>1.1979166666666666E-2</v>
      </c>
      <c r="B29" s="51">
        <v>26</v>
      </c>
      <c r="C29" s="20">
        <v>26.25</v>
      </c>
      <c r="D29" s="2">
        <v>1</v>
      </c>
      <c r="E29" s="20">
        <v>0.5</v>
      </c>
      <c r="F29" s="20">
        <v>2.25</v>
      </c>
      <c r="G29" s="2" t="s">
        <v>16</v>
      </c>
      <c r="H29" s="165" t="s">
        <v>47</v>
      </c>
      <c r="I29" s="55" t="s">
        <v>6</v>
      </c>
      <c r="J29" s="140" t="s">
        <v>40</v>
      </c>
      <c r="K29" s="140" t="s">
        <v>40</v>
      </c>
      <c r="L29" s="140" t="s">
        <v>40</v>
      </c>
      <c r="M29" s="54">
        <v>0</v>
      </c>
      <c r="N29" s="54">
        <v>0</v>
      </c>
      <c r="O29" s="56">
        <v>100</v>
      </c>
      <c r="P29" s="177">
        <f t="shared" si="0"/>
        <v>33.333333333333336</v>
      </c>
      <c r="Q29" s="57" t="s">
        <v>33</v>
      </c>
    </row>
    <row r="30" spans="1:17" ht="17.25" thickBot="1" x14ac:dyDescent="0.35">
      <c r="A30" s="50">
        <v>1.2291666666666666E-2</v>
      </c>
      <c r="B30" s="51">
        <v>27</v>
      </c>
      <c r="C30" s="20">
        <v>32.5</v>
      </c>
      <c r="D30" s="2">
        <v>1</v>
      </c>
      <c r="E30" s="20">
        <v>1</v>
      </c>
      <c r="F30" s="20">
        <v>3.5</v>
      </c>
      <c r="G30" s="2" t="s">
        <v>16</v>
      </c>
      <c r="H30" s="5" t="s">
        <v>47</v>
      </c>
      <c r="I30" s="54" t="s">
        <v>34</v>
      </c>
      <c r="J30" s="141" t="s">
        <v>39</v>
      </c>
      <c r="K30" s="140" t="s">
        <v>40</v>
      </c>
      <c r="L30" s="141" t="s">
        <v>39</v>
      </c>
      <c r="M30" s="54">
        <v>0</v>
      </c>
      <c r="N30" s="54">
        <v>0</v>
      </c>
      <c r="O30" s="56">
        <v>100</v>
      </c>
      <c r="P30" s="177">
        <f t="shared" si="0"/>
        <v>33.333333333333336</v>
      </c>
      <c r="Q30" s="57" t="s">
        <v>33</v>
      </c>
    </row>
    <row r="31" spans="1:17" x14ac:dyDescent="0.3">
      <c r="A31" s="66" t="s">
        <v>24</v>
      </c>
      <c r="B31" s="36"/>
      <c r="C31" s="63">
        <f>AVERAGE(C3:C30)</f>
        <v>30.812925170068031</v>
      </c>
      <c r="D31" s="63"/>
      <c r="E31" s="68">
        <f>AVERAGE(E3:E30)</f>
        <v>0.82653061224489799</v>
      </c>
      <c r="F31" s="68">
        <f>AVERAGE(F3:F30)</f>
        <v>2.9226190476190474</v>
      </c>
      <c r="G31" s="63"/>
      <c r="H31" s="52"/>
      <c r="I31" s="118" t="s">
        <v>74</v>
      </c>
      <c r="J31" s="36">
        <f>COUNTIF(J3:J30, "Yes")</f>
        <v>15</v>
      </c>
      <c r="K31" s="36">
        <f>COUNTIF(K3:K30, "Yes")</f>
        <v>0</v>
      </c>
      <c r="L31" s="36">
        <f>COUNTIF(L3:L30, "Yes")</f>
        <v>15</v>
      </c>
      <c r="M31" s="38"/>
      <c r="N31" s="38"/>
      <c r="O31" s="38"/>
      <c r="P31" s="38"/>
      <c r="Q31" s="38"/>
    </row>
    <row r="32" spans="1:17" ht="17.25" thickBot="1" x14ac:dyDescent="0.35">
      <c r="A32" s="67" t="s">
        <v>45</v>
      </c>
      <c r="B32" s="33"/>
      <c r="C32" s="64">
        <f>MAX(C3:C30)</f>
        <v>43.333333333333336</v>
      </c>
      <c r="D32" s="64"/>
      <c r="E32" s="69">
        <f>MAX(E3:E30)</f>
        <v>1.6666666666666667</v>
      </c>
      <c r="F32" s="69">
        <f>MAX(F3:F30)</f>
        <v>6.166666666666667</v>
      </c>
      <c r="G32" s="64"/>
      <c r="H32" s="53"/>
      <c r="I32" s="119" t="s">
        <v>75</v>
      </c>
      <c r="J32" s="64">
        <f>J31/26*100</f>
        <v>57.692307692307686</v>
      </c>
      <c r="K32" s="64">
        <f>K31/26*100</f>
        <v>0</v>
      </c>
      <c r="L32" s="64">
        <f>L31/26*100</f>
        <v>57.692307692307686</v>
      </c>
      <c r="M32" s="40"/>
      <c r="N32" s="40"/>
      <c r="O32" s="40"/>
      <c r="P32" s="40"/>
      <c r="Q32" s="40"/>
    </row>
    <row r="33" spans="1:17" ht="17.25" thickBot="1" x14ac:dyDescent="0.35">
      <c r="A33" s="50"/>
      <c r="B33" s="51"/>
      <c r="M33" s="21"/>
      <c r="N33" s="21"/>
      <c r="O33" s="21"/>
      <c r="P33" s="21"/>
      <c r="Q33" s="21"/>
    </row>
    <row r="34" spans="1:17" x14ac:dyDescent="0.3">
      <c r="A34" s="50"/>
      <c r="B34" s="51"/>
      <c r="K34" s="150" t="s">
        <v>58</v>
      </c>
      <c r="L34" s="116" t="s">
        <v>72</v>
      </c>
      <c r="M34" s="117" t="s">
        <v>75</v>
      </c>
      <c r="N34" s="21"/>
      <c r="O34" s="127" t="s">
        <v>90</v>
      </c>
      <c r="P34" s="142" t="s">
        <v>72</v>
      </c>
      <c r="Q34" s="143" t="s">
        <v>73</v>
      </c>
    </row>
    <row r="35" spans="1:17" x14ac:dyDescent="0.3">
      <c r="A35" s="50"/>
      <c r="B35" s="51"/>
      <c r="K35" s="128" t="s">
        <v>6</v>
      </c>
      <c r="L35" s="151">
        <f>COUNTIF(I3:I30, "Not a Reef")</f>
        <v>5</v>
      </c>
      <c r="M35" s="152">
        <f>L35/L39*100</f>
        <v>17.857142857142858</v>
      </c>
      <c r="N35" s="21"/>
      <c r="O35" s="131" t="s">
        <v>34</v>
      </c>
      <c r="P35" s="129">
        <f>COUNTIF(Q3:Q30, "Low")</f>
        <v>0</v>
      </c>
      <c r="Q35" s="130">
        <f>P35/P38*100</f>
        <v>0</v>
      </c>
    </row>
    <row r="36" spans="1:17" x14ac:dyDescent="0.3">
      <c r="A36" s="50"/>
      <c r="B36" s="51"/>
      <c r="K36" s="131" t="s">
        <v>34</v>
      </c>
      <c r="L36" s="151">
        <f>COUNTIF(I3:I30, "Low")</f>
        <v>22</v>
      </c>
      <c r="M36" s="152">
        <f>L36/L39*100</f>
        <v>78.571428571428569</v>
      </c>
      <c r="N36" s="21"/>
      <c r="O36" s="132" t="s">
        <v>33</v>
      </c>
      <c r="P36" s="129">
        <f>COUNTIF(Q3:Q30, "Medium")</f>
        <v>28</v>
      </c>
      <c r="Q36" s="130">
        <f>P36/P38*100</f>
        <v>100</v>
      </c>
    </row>
    <row r="37" spans="1:17" x14ac:dyDescent="0.3">
      <c r="A37" s="50"/>
      <c r="B37" s="51"/>
      <c r="C37" s="61"/>
      <c r="E37" s="61"/>
      <c r="F37" s="49"/>
      <c r="K37" s="132" t="s">
        <v>33</v>
      </c>
      <c r="L37" s="151">
        <f>COUNTIF(I3:I30, "Medium")</f>
        <v>1</v>
      </c>
      <c r="M37" s="152">
        <f>L37/L39*100</f>
        <v>3.5714285714285712</v>
      </c>
      <c r="N37" s="21"/>
      <c r="O37" s="133" t="s">
        <v>32</v>
      </c>
      <c r="P37" s="129">
        <f>COUNTIF(Q3:Q30, "High")</f>
        <v>0</v>
      </c>
      <c r="Q37" s="130">
        <f>P37/P38*100</f>
        <v>0</v>
      </c>
    </row>
    <row r="38" spans="1:17" ht="17.25" thickBot="1" x14ac:dyDescent="0.35">
      <c r="A38" s="50"/>
      <c r="B38" s="51"/>
      <c r="C38" s="61"/>
      <c r="E38" s="61"/>
      <c r="F38" s="49"/>
      <c r="K38" s="133" t="s">
        <v>32</v>
      </c>
      <c r="L38" s="151">
        <f>COUNTIF(I3:I30, "High")</f>
        <v>0</v>
      </c>
      <c r="M38" s="152">
        <f>L38/L39*100</f>
        <v>0</v>
      </c>
      <c r="N38" s="21"/>
      <c r="O38" s="134" t="s">
        <v>71</v>
      </c>
      <c r="P38" s="135">
        <f>SUM(P35:P37)</f>
        <v>28</v>
      </c>
      <c r="Q38" s="136">
        <f>SUM(Q35:Q37)</f>
        <v>100</v>
      </c>
    </row>
    <row r="39" spans="1:17" ht="17.25" thickBot="1" x14ac:dyDescent="0.35">
      <c r="A39" s="50"/>
      <c r="B39" s="51"/>
      <c r="C39" s="61"/>
      <c r="E39" s="61"/>
      <c r="F39" s="49"/>
      <c r="K39" s="153" t="s">
        <v>71</v>
      </c>
      <c r="L39" s="154">
        <f>SUM(L35:L38)</f>
        <v>28</v>
      </c>
      <c r="M39" s="155">
        <f>SUM(M35:M38)</f>
        <v>100</v>
      </c>
    </row>
    <row r="40" spans="1:17" x14ac:dyDescent="0.3">
      <c r="A40" s="50"/>
      <c r="B40" s="51"/>
    </row>
    <row r="41" spans="1:17" x14ac:dyDescent="0.3">
      <c r="A41" s="50"/>
      <c r="B41" s="51"/>
    </row>
    <row r="42" spans="1:17" x14ac:dyDescent="0.3">
      <c r="A42" s="19"/>
      <c r="B42" s="51"/>
    </row>
    <row r="43" spans="1:17" x14ac:dyDescent="0.3">
      <c r="A43" s="19"/>
    </row>
    <row r="44" spans="1:17" x14ac:dyDescent="0.3">
      <c r="A44" s="19"/>
    </row>
    <row r="45" spans="1:17" x14ac:dyDescent="0.3">
      <c r="A45" s="19"/>
    </row>
    <row r="46" spans="1:17" x14ac:dyDescent="0.3">
      <c r="A46" s="19"/>
    </row>
    <row r="47" spans="1:17" x14ac:dyDescent="0.3">
      <c r="A47" s="19"/>
    </row>
    <row r="48" spans="1:17" x14ac:dyDescent="0.3">
      <c r="A48" s="19"/>
    </row>
  </sheetData>
  <sortState ref="A4:L29">
    <sortCondition ref="B3:B29"/>
  </sortState>
  <mergeCells count="8">
    <mergeCell ref="J1:L1"/>
    <mergeCell ref="M1:Q1"/>
    <mergeCell ref="H1:H2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workbookViewId="0">
      <selection activeCell="I2" sqref="I2"/>
    </sheetView>
  </sheetViews>
  <sheetFormatPr defaultRowHeight="16.5" x14ac:dyDescent="0.3"/>
  <cols>
    <col min="1" max="1" width="13.7109375" style="3" customWidth="1"/>
    <col min="2" max="2" width="16.42578125" style="3" bestFit="1" customWidth="1"/>
    <col min="3" max="3" width="12" style="6" bestFit="1" customWidth="1"/>
    <col min="4" max="4" width="9.140625" style="3"/>
    <col min="5" max="5" width="9.140625" style="6"/>
    <col min="6" max="6" width="12.140625" style="6" customWidth="1"/>
    <col min="7" max="7" width="7.5703125" style="1" customWidth="1"/>
    <col min="8" max="8" width="13.7109375" style="1" customWidth="1"/>
    <col min="9" max="9" width="19" style="1" customWidth="1"/>
    <col min="10" max="11" width="12.28515625" style="1" customWidth="1"/>
    <col min="12" max="12" width="9.140625" style="1"/>
    <col min="13" max="13" width="14.42578125" style="1" bestFit="1" customWidth="1"/>
    <col min="14" max="16384" width="9.140625" style="1"/>
  </cols>
  <sheetData>
    <row r="1" spans="1:19" s="2" customFormat="1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63" t="s">
        <v>35</v>
      </c>
      <c r="I1" s="139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  <c r="R1" s="45"/>
      <c r="S1" s="45"/>
    </row>
    <row r="2" spans="1:19" s="2" customFormat="1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50</v>
      </c>
      <c r="H2" s="264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72" t="s">
        <v>35</v>
      </c>
      <c r="P2" s="174" t="s">
        <v>88</v>
      </c>
      <c r="Q2" s="120" t="s">
        <v>76</v>
      </c>
      <c r="R2" s="58"/>
      <c r="S2" s="58"/>
    </row>
    <row r="3" spans="1:19" x14ac:dyDescent="0.3">
      <c r="A3" s="43">
        <v>0.98111111111111116</v>
      </c>
      <c r="B3" s="12">
        <v>1</v>
      </c>
      <c r="C3" s="6">
        <v>0.5</v>
      </c>
      <c r="D3" s="3">
        <v>1</v>
      </c>
      <c r="E3" s="59">
        <v>1</v>
      </c>
      <c r="F3" s="3">
        <v>3.5</v>
      </c>
      <c r="G3" s="6" t="s">
        <v>16</v>
      </c>
      <c r="H3" s="1" t="s">
        <v>46</v>
      </c>
      <c r="I3" s="13" t="s">
        <v>6</v>
      </c>
      <c r="J3" s="145" t="s">
        <v>40</v>
      </c>
      <c r="K3" s="145" t="s">
        <v>40</v>
      </c>
      <c r="L3" s="145" t="s">
        <v>40</v>
      </c>
      <c r="M3" s="54">
        <v>0</v>
      </c>
      <c r="N3" s="54">
        <v>0</v>
      </c>
      <c r="O3" s="54">
        <v>0</v>
      </c>
      <c r="P3" s="54">
        <f>AVERAGE(M3:O3)</f>
        <v>0</v>
      </c>
      <c r="Q3" s="54" t="s">
        <v>34</v>
      </c>
      <c r="R3" s="21"/>
      <c r="S3" s="21"/>
    </row>
    <row r="4" spans="1:19" x14ac:dyDescent="0.3">
      <c r="A4" s="43">
        <v>0.98150462962962959</v>
      </c>
      <c r="B4" s="12">
        <v>2</v>
      </c>
      <c r="C4" s="6">
        <v>1</v>
      </c>
      <c r="D4" s="3">
        <v>1</v>
      </c>
      <c r="E4" s="59">
        <v>2</v>
      </c>
      <c r="F4" s="3">
        <v>7.5</v>
      </c>
      <c r="G4" s="6" t="s">
        <v>9</v>
      </c>
      <c r="H4" s="197" t="s">
        <v>46</v>
      </c>
      <c r="I4" s="13" t="s">
        <v>6</v>
      </c>
      <c r="J4" s="145" t="s">
        <v>40</v>
      </c>
      <c r="K4" s="145" t="s">
        <v>40</v>
      </c>
      <c r="L4" s="145" t="s">
        <v>40</v>
      </c>
      <c r="M4" s="54">
        <v>0</v>
      </c>
      <c r="N4" s="54">
        <v>0</v>
      </c>
      <c r="O4" s="54">
        <v>0</v>
      </c>
      <c r="P4" s="54">
        <f t="shared" ref="P4:P17" si="0">AVERAGE(M4:O4)</f>
        <v>0</v>
      </c>
      <c r="Q4" s="54" t="s">
        <v>34</v>
      </c>
      <c r="R4" s="21"/>
      <c r="S4" s="21"/>
    </row>
    <row r="5" spans="1:19" x14ac:dyDescent="0.3">
      <c r="A5" s="43">
        <v>0.98187500000000005</v>
      </c>
      <c r="B5" s="12">
        <v>3</v>
      </c>
      <c r="C5" s="6">
        <v>2</v>
      </c>
      <c r="D5" s="3">
        <v>1</v>
      </c>
      <c r="E5" s="59">
        <v>2</v>
      </c>
      <c r="F5" s="3">
        <v>7.5</v>
      </c>
      <c r="G5" s="6" t="s">
        <v>9</v>
      </c>
      <c r="H5" s="197" t="s">
        <v>46</v>
      </c>
      <c r="I5" s="13" t="s">
        <v>6</v>
      </c>
      <c r="J5" s="145" t="s">
        <v>40</v>
      </c>
      <c r="K5" s="145" t="s">
        <v>40</v>
      </c>
      <c r="L5" s="145" t="s">
        <v>40</v>
      </c>
      <c r="M5" s="54">
        <v>0</v>
      </c>
      <c r="N5" s="54">
        <v>0</v>
      </c>
      <c r="O5" s="54">
        <v>0</v>
      </c>
      <c r="P5" s="54">
        <f t="shared" si="0"/>
        <v>0</v>
      </c>
      <c r="Q5" s="54" t="s">
        <v>34</v>
      </c>
      <c r="R5" s="21"/>
      <c r="S5" s="21"/>
    </row>
    <row r="6" spans="1:19" x14ac:dyDescent="0.3">
      <c r="A6" s="43">
        <v>0.98229166666666667</v>
      </c>
      <c r="B6" s="12">
        <v>4</v>
      </c>
      <c r="C6" s="6">
        <v>2</v>
      </c>
      <c r="D6" s="3">
        <v>1</v>
      </c>
      <c r="E6" s="59">
        <v>2</v>
      </c>
      <c r="F6" s="3">
        <v>7.5</v>
      </c>
      <c r="G6" s="6" t="s">
        <v>9</v>
      </c>
      <c r="H6" s="197" t="s">
        <v>46</v>
      </c>
      <c r="I6" s="13" t="s">
        <v>6</v>
      </c>
      <c r="J6" s="145" t="s">
        <v>40</v>
      </c>
      <c r="K6" s="145" t="s">
        <v>40</v>
      </c>
      <c r="L6" s="145" t="s">
        <v>40</v>
      </c>
      <c r="M6" s="54">
        <v>0</v>
      </c>
      <c r="N6" s="54">
        <v>0</v>
      </c>
      <c r="O6" s="54">
        <v>0</v>
      </c>
      <c r="P6" s="54">
        <f t="shared" si="0"/>
        <v>0</v>
      </c>
      <c r="Q6" s="54" t="s">
        <v>34</v>
      </c>
      <c r="R6" s="21"/>
      <c r="S6" s="21"/>
    </row>
    <row r="7" spans="1:19" x14ac:dyDescent="0.3">
      <c r="A7" s="43">
        <v>0.98268518518518511</v>
      </c>
      <c r="B7" s="12">
        <v>5</v>
      </c>
      <c r="C7" s="6">
        <v>0.5</v>
      </c>
      <c r="D7" s="3">
        <v>1</v>
      </c>
      <c r="E7" s="59">
        <v>0</v>
      </c>
      <c r="F7" s="3">
        <v>0</v>
      </c>
      <c r="G7" s="6" t="s">
        <v>23</v>
      </c>
      <c r="H7" s="197" t="s">
        <v>46</v>
      </c>
      <c r="I7" s="13" t="s">
        <v>6</v>
      </c>
      <c r="J7" s="145" t="s">
        <v>40</v>
      </c>
      <c r="K7" s="145" t="s">
        <v>40</v>
      </c>
      <c r="L7" s="145" t="s">
        <v>40</v>
      </c>
      <c r="M7" s="54">
        <v>0</v>
      </c>
      <c r="N7" s="54">
        <v>0</v>
      </c>
      <c r="O7" s="54">
        <v>0</v>
      </c>
      <c r="P7" s="54">
        <f t="shared" si="0"/>
        <v>0</v>
      </c>
      <c r="Q7" s="54" t="s">
        <v>34</v>
      </c>
      <c r="R7" s="21"/>
      <c r="S7" s="21"/>
    </row>
    <row r="8" spans="1:19" x14ac:dyDescent="0.3">
      <c r="A8" s="43">
        <v>0.98307870370370365</v>
      </c>
      <c r="B8" s="12">
        <v>6</v>
      </c>
      <c r="C8" s="6">
        <v>3</v>
      </c>
      <c r="D8" s="3">
        <v>1</v>
      </c>
      <c r="E8" s="59">
        <v>1</v>
      </c>
      <c r="F8" s="3">
        <v>3.5</v>
      </c>
      <c r="G8" s="6" t="s">
        <v>16</v>
      </c>
      <c r="H8" s="197" t="s">
        <v>46</v>
      </c>
      <c r="I8" s="13" t="s">
        <v>6</v>
      </c>
      <c r="J8" s="145" t="s">
        <v>40</v>
      </c>
      <c r="K8" s="145" t="s">
        <v>40</v>
      </c>
      <c r="L8" s="145" t="s">
        <v>40</v>
      </c>
      <c r="M8" s="54">
        <v>0</v>
      </c>
      <c r="N8" s="54">
        <v>0</v>
      </c>
      <c r="O8" s="54">
        <v>0</v>
      </c>
      <c r="P8" s="54">
        <f t="shared" si="0"/>
        <v>0</v>
      </c>
      <c r="Q8" s="54" t="s">
        <v>34</v>
      </c>
      <c r="R8" s="21"/>
      <c r="S8" s="21"/>
    </row>
    <row r="9" spans="1:19" x14ac:dyDescent="0.3">
      <c r="A9" s="43">
        <v>0.98347222222222219</v>
      </c>
      <c r="B9" s="12">
        <v>7</v>
      </c>
      <c r="C9" s="6">
        <v>1</v>
      </c>
      <c r="D9" s="3">
        <v>1</v>
      </c>
      <c r="E9" s="59">
        <v>0</v>
      </c>
      <c r="F9" s="3">
        <v>0</v>
      </c>
      <c r="G9" s="6" t="s">
        <v>23</v>
      </c>
      <c r="H9" s="197" t="s">
        <v>46</v>
      </c>
      <c r="I9" s="13" t="s">
        <v>6</v>
      </c>
      <c r="J9" s="145" t="s">
        <v>40</v>
      </c>
      <c r="K9" s="145" t="s">
        <v>40</v>
      </c>
      <c r="L9" s="145" t="s">
        <v>40</v>
      </c>
      <c r="M9" s="54">
        <v>0</v>
      </c>
      <c r="N9" s="54">
        <v>0</v>
      </c>
      <c r="O9" s="54">
        <v>0</v>
      </c>
      <c r="P9" s="54">
        <f t="shared" si="0"/>
        <v>0</v>
      </c>
      <c r="Q9" s="54" t="s">
        <v>34</v>
      </c>
    </row>
    <row r="10" spans="1:19" x14ac:dyDescent="0.3">
      <c r="A10" s="43">
        <v>0.9838541666666667</v>
      </c>
      <c r="B10" s="12">
        <v>8</v>
      </c>
      <c r="C10" s="6">
        <v>5</v>
      </c>
      <c r="D10" s="3">
        <v>1</v>
      </c>
      <c r="E10" s="59">
        <v>1</v>
      </c>
      <c r="F10" s="3">
        <v>3.5</v>
      </c>
      <c r="G10" s="6" t="s">
        <v>16</v>
      </c>
      <c r="H10" s="197" t="s">
        <v>46</v>
      </c>
      <c r="I10" s="13" t="s">
        <v>6</v>
      </c>
      <c r="J10" s="145" t="s">
        <v>40</v>
      </c>
      <c r="K10" s="145" t="s">
        <v>40</v>
      </c>
      <c r="L10" s="145" t="s">
        <v>40</v>
      </c>
      <c r="M10" s="54">
        <v>0</v>
      </c>
      <c r="N10" s="54">
        <v>0</v>
      </c>
      <c r="O10" s="54">
        <v>0</v>
      </c>
      <c r="P10" s="54">
        <f t="shared" si="0"/>
        <v>0</v>
      </c>
      <c r="Q10" s="54" t="s">
        <v>34</v>
      </c>
    </row>
    <row r="11" spans="1:19" x14ac:dyDescent="0.3">
      <c r="A11" s="43">
        <v>0.98425925925925928</v>
      </c>
      <c r="B11" s="12">
        <v>9</v>
      </c>
      <c r="C11" s="6">
        <v>3</v>
      </c>
      <c r="D11" s="3">
        <v>1</v>
      </c>
      <c r="E11" s="59">
        <v>1</v>
      </c>
      <c r="F11" s="3">
        <v>3.5</v>
      </c>
      <c r="G11" s="6" t="s">
        <v>16</v>
      </c>
      <c r="H11" s="197" t="s">
        <v>46</v>
      </c>
      <c r="I11" s="13" t="s">
        <v>6</v>
      </c>
      <c r="J11" s="145" t="s">
        <v>40</v>
      </c>
      <c r="K11" s="145" t="s">
        <v>40</v>
      </c>
      <c r="L11" s="145" t="s">
        <v>40</v>
      </c>
      <c r="M11" s="54">
        <v>0</v>
      </c>
      <c r="N11" s="54">
        <v>0</v>
      </c>
      <c r="O11" s="54">
        <v>0</v>
      </c>
      <c r="P11" s="54">
        <f t="shared" si="0"/>
        <v>0</v>
      </c>
      <c r="Q11" s="54" t="s">
        <v>34</v>
      </c>
    </row>
    <row r="12" spans="1:19" x14ac:dyDescent="0.3">
      <c r="A12" s="43">
        <v>0.98465277777777782</v>
      </c>
      <c r="B12" s="12">
        <v>10</v>
      </c>
      <c r="C12" s="6">
        <v>2</v>
      </c>
      <c r="D12" s="3">
        <v>1</v>
      </c>
      <c r="E12" s="59">
        <v>1</v>
      </c>
      <c r="F12" s="3">
        <v>3.5</v>
      </c>
      <c r="G12" s="6" t="s">
        <v>16</v>
      </c>
      <c r="H12" s="197" t="s">
        <v>46</v>
      </c>
      <c r="I12" s="13" t="s">
        <v>6</v>
      </c>
      <c r="J12" s="145" t="s">
        <v>40</v>
      </c>
      <c r="K12" s="145" t="s">
        <v>40</v>
      </c>
      <c r="L12" s="145" t="s">
        <v>40</v>
      </c>
      <c r="M12" s="54">
        <v>0</v>
      </c>
      <c r="N12" s="54">
        <v>0</v>
      </c>
      <c r="O12" s="54">
        <v>0</v>
      </c>
      <c r="P12" s="54">
        <f t="shared" si="0"/>
        <v>0</v>
      </c>
      <c r="Q12" s="54" t="s">
        <v>34</v>
      </c>
    </row>
    <row r="13" spans="1:19" x14ac:dyDescent="0.3">
      <c r="A13" s="43">
        <v>0.98504629629629636</v>
      </c>
      <c r="B13" s="12">
        <v>11</v>
      </c>
      <c r="C13" s="6">
        <v>2</v>
      </c>
      <c r="D13" s="3">
        <v>1</v>
      </c>
      <c r="E13" s="59">
        <v>1</v>
      </c>
      <c r="F13" s="3">
        <v>3.5</v>
      </c>
      <c r="G13" s="6" t="s">
        <v>16</v>
      </c>
      <c r="H13" s="197" t="s">
        <v>46</v>
      </c>
      <c r="I13" s="13" t="s">
        <v>6</v>
      </c>
      <c r="J13" s="145" t="s">
        <v>40</v>
      </c>
      <c r="K13" s="145" t="s">
        <v>40</v>
      </c>
      <c r="L13" s="145" t="s">
        <v>40</v>
      </c>
      <c r="M13" s="54">
        <v>0</v>
      </c>
      <c r="N13" s="54">
        <v>0</v>
      </c>
      <c r="O13" s="54">
        <v>0</v>
      </c>
      <c r="P13" s="54">
        <f t="shared" si="0"/>
        <v>0</v>
      </c>
      <c r="Q13" s="54" t="s">
        <v>34</v>
      </c>
    </row>
    <row r="14" spans="1:19" x14ac:dyDescent="0.3">
      <c r="A14" s="43">
        <v>0.9854398148148148</v>
      </c>
      <c r="B14" s="12">
        <v>12</v>
      </c>
      <c r="C14" s="6">
        <v>0.5</v>
      </c>
      <c r="D14" s="3">
        <v>1</v>
      </c>
      <c r="E14" s="59">
        <v>2</v>
      </c>
      <c r="F14" s="3">
        <v>7.5</v>
      </c>
      <c r="G14" s="6" t="s">
        <v>9</v>
      </c>
      <c r="H14" s="197" t="s">
        <v>46</v>
      </c>
      <c r="I14" s="13" t="s">
        <v>6</v>
      </c>
      <c r="J14" s="145" t="s">
        <v>40</v>
      </c>
      <c r="K14" s="145" t="s">
        <v>40</v>
      </c>
      <c r="L14" s="145" t="s">
        <v>40</v>
      </c>
      <c r="M14" s="54">
        <v>0</v>
      </c>
      <c r="N14" s="54">
        <v>0</v>
      </c>
      <c r="O14" s="54">
        <v>0</v>
      </c>
      <c r="P14" s="54">
        <f t="shared" si="0"/>
        <v>0</v>
      </c>
      <c r="Q14" s="54" t="s">
        <v>34</v>
      </c>
    </row>
    <row r="15" spans="1:19" x14ac:dyDescent="0.3">
      <c r="A15" s="43">
        <v>0.98582175925925919</v>
      </c>
      <c r="B15" s="12">
        <v>13</v>
      </c>
      <c r="C15" s="6">
        <v>1</v>
      </c>
      <c r="D15" s="3">
        <v>1</v>
      </c>
      <c r="E15" s="59">
        <v>1</v>
      </c>
      <c r="F15" s="3">
        <v>3.5</v>
      </c>
      <c r="G15" s="6" t="s">
        <v>16</v>
      </c>
      <c r="H15" s="197" t="s">
        <v>46</v>
      </c>
      <c r="I15" s="13" t="s">
        <v>6</v>
      </c>
      <c r="J15" s="145" t="s">
        <v>40</v>
      </c>
      <c r="K15" s="145" t="s">
        <v>40</v>
      </c>
      <c r="L15" s="145" t="s">
        <v>40</v>
      </c>
      <c r="M15" s="54">
        <v>0</v>
      </c>
      <c r="N15" s="54">
        <v>0</v>
      </c>
      <c r="O15" s="54">
        <v>0</v>
      </c>
      <c r="P15" s="54">
        <f t="shared" si="0"/>
        <v>0</v>
      </c>
      <c r="Q15" s="54" t="s">
        <v>34</v>
      </c>
    </row>
    <row r="16" spans="1:19" x14ac:dyDescent="0.3">
      <c r="A16" s="43">
        <v>0.98622685185185188</v>
      </c>
      <c r="B16" s="12">
        <v>14</v>
      </c>
      <c r="C16" s="6">
        <v>1</v>
      </c>
      <c r="D16" s="3">
        <v>1</v>
      </c>
      <c r="E16" s="59">
        <v>1</v>
      </c>
      <c r="F16" s="3">
        <v>3.5</v>
      </c>
      <c r="G16" s="6" t="s">
        <v>16</v>
      </c>
      <c r="H16" s="197" t="s">
        <v>46</v>
      </c>
      <c r="I16" s="13" t="s">
        <v>6</v>
      </c>
      <c r="J16" s="145" t="s">
        <v>40</v>
      </c>
      <c r="K16" s="145" t="s">
        <v>40</v>
      </c>
      <c r="L16" s="145" t="s">
        <v>40</v>
      </c>
      <c r="M16" s="54">
        <v>0</v>
      </c>
      <c r="N16" s="54">
        <v>0</v>
      </c>
      <c r="O16" s="54">
        <v>0</v>
      </c>
      <c r="P16" s="54">
        <f t="shared" si="0"/>
        <v>0</v>
      </c>
      <c r="Q16" s="54" t="s">
        <v>34</v>
      </c>
    </row>
    <row r="17" spans="1:17" ht="17.25" thickBot="1" x14ac:dyDescent="0.35">
      <c r="A17" s="43">
        <v>0.98662037037037031</v>
      </c>
      <c r="B17" s="12">
        <v>15</v>
      </c>
      <c r="C17" s="6">
        <v>3</v>
      </c>
      <c r="D17" s="3">
        <v>1</v>
      </c>
      <c r="E17" s="59">
        <v>2</v>
      </c>
      <c r="F17" s="3">
        <v>7.5</v>
      </c>
      <c r="G17" s="6" t="s">
        <v>9</v>
      </c>
      <c r="H17" s="197" t="s">
        <v>46</v>
      </c>
      <c r="I17" s="13" t="s">
        <v>6</v>
      </c>
      <c r="J17" s="145" t="s">
        <v>40</v>
      </c>
      <c r="K17" s="145" t="s">
        <v>40</v>
      </c>
      <c r="L17" s="145" t="s">
        <v>40</v>
      </c>
      <c r="M17" s="54">
        <v>0</v>
      </c>
      <c r="N17" s="54">
        <v>0</v>
      </c>
      <c r="O17" s="54">
        <v>0</v>
      </c>
      <c r="P17" s="54">
        <f t="shared" si="0"/>
        <v>0</v>
      </c>
      <c r="Q17" s="54" t="s">
        <v>34</v>
      </c>
    </row>
    <row r="18" spans="1:17" x14ac:dyDescent="0.3">
      <c r="A18" s="66" t="s">
        <v>24</v>
      </c>
      <c r="B18" s="36"/>
      <c r="C18" s="63">
        <f>AVERAGE(C3:C17)</f>
        <v>1.8333333333333333</v>
      </c>
      <c r="D18" s="63"/>
      <c r="E18" s="63">
        <f t="shared" ref="E18:F18" si="1">AVERAGE(E3:E17)</f>
        <v>1.2</v>
      </c>
      <c r="F18" s="63">
        <f t="shared" si="1"/>
        <v>4.3666666666666663</v>
      </c>
      <c r="G18" s="63"/>
      <c r="H18" s="63"/>
      <c r="I18" s="148" t="s">
        <v>74</v>
      </c>
      <c r="J18" s="10">
        <f>COUNTIF(J3:J17, "Yes")</f>
        <v>0</v>
      </c>
      <c r="K18" s="10">
        <f>COUNTIF(K3:K17, "Yes")</f>
        <v>0</v>
      </c>
      <c r="L18" s="10">
        <f>COUNTIF(L3:L17, "Yes")</f>
        <v>0</v>
      </c>
      <c r="M18" s="38"/>
      <c r="N18" s="38"/>
      <c r="O18" s="38"/>
      <c r="P18" s="38"/>
      <c r="Q18" s="38"/>
    </row>
    <row r="19" spans="1:17" ht="17.25" thickBot="1" x14ac:dyDescent="0.35">
      <c r="A19" s="67" t="s">
        <v>45</v>
      </c>
      <c r="B19" s="33"/>
      <c r="C19" s="64">
        <f>MAX(C3:C17)</f>
        <v>5</v>
      </c>
      <c r="D19" s="64"/>
      <c r="E19" s="64">
        <f t="shared" ref="E19:F19" si="2">MAX(E3:E17)</f>
        <v>2</v>
      </c>
      <c r="F19" s="64">
        <f t="shared" si="2"/>
        <v>7.5</v>
      </c>
      <c r="G19" s="64"/>
      <c r="H19" s="64"/>
      <c r="I19" s="149" t="s">
        <v>75</v>
      </c>
      <c r="J19" s="9">
        <f>J18/15*100</f>
        <v>0</v>
      </c>
      <c r="K19" s="9">
        <f>K18/15*100</f>
        <v>0</v>
      </c>
      <c r="L19" s="9">
        <f>L18/15*100</f>
        <v>0</v>
      </c>
      <c r="M19" s="40"/>
      <c r="N19" s="40"/>
      <c r="O19" s="40"/>
      <c r="P19" s="40"/>
      <c r="Q19" s="40"/>
    </row>
    <row r="20" spans="1:17" ht="17.25" thickBot="1" x14ac:dyDescent="0.35">
      <c r="A20" s="43"/>
      <c r="B20" s="12"/>
      <c r="M20" s="21"/>
      <c r="N20" s="21"/>
      <c r="O20" s="21"/>
      <c r="P20" s="21"/>
      <c r="Q20" s="21"/>
    </row>
    <row r="21" spans="1:17" x14ac:dyDescent="0.3">
      <c r="A21" s="43"/>
      <c r="B21" s="12"/>
      <c r="K21" s="150" t="s">
        <v>58</v>
      </c>
      <c r="L21" s="116" t="s">
        <v>72</v>
      </c>
      <c r="M21" s="117" t="s">
        <v>75</v>
      </c>
      <c r="N21" s="21"/>
      <c r="O21" s="127" t="s">
        <v>90</v>
      </c>
      <c r="P21" s="142" t="s">
        <v>72</v>
      </c>
      <c r="Q21" s="143" t="s">
        <v>73</v>
      </c>
    </row>
    <row r="22" spans="1:17" x14ac:dyDescent="0.3">
      <c r="A22" s="43"/>
      <c r="B22" s="12"/>
      <c r="K22" s="128" t="s">
        <v>6</v>
      </c>
      <c r="L22" s="151">
        <f>COUNTIF(I3:I17, "Not a Reef")</f>
        <v>15</v>
      </c>
      <c r="M22" s="152">
        <f>L22/L26*100</f>
        <v>100</v>
      </c>
      <c r="N22" s="21"/>
      <c r="O22" s="131" t="s">
        <v>34</v>
      </c>
      <c r="P22" s="129">
        <f>COUNTIF(Q3:Q17, "Low")</f>
        <v>15</v>
      </c>
      <c r="Q22" s="130">
        <f>P22/P25*100</f>
        <v>100</v>
      </c>
    </row>
    <row r="23" spans="1:17" x14ac:dyDescent="0.3">
      <c r="A23" s="43"/>
      <c r="B23" s="12"/>
      <c r="K23" s="131" t="s">
        <v>34</v>
      </c>
      <c r="L23" s="151">
        <f>COUNTIF(I3:I17, "Low")</f>
        <v>0</v>
      </c>
      <c r="M23" s="152">
        <f>L23/L26*100</f>
        <v>0</v>
      </c>
      <c r="N23" s="21"/>
      <c r="O23" s="132" t="s">
        <v>33</v>
      </c>
      <c r="P23" s="129">
        <f>COUNTIF(Q3:Q17, "Medium")</f>
        <v>0</v>
      </c>
      <c r="Q23" s="130">
        <f>P23/P25*100</f>
        <v>0</v>
      </c>
    </row>
    <row r="24" spans="1:17" x14ac:dyDescent="0.3">
      <c r="A24" s="43"/>
      <c r="B24" s="12"/>
      <c r="K24" s="132" t="s">
        <v>33</v>
      </c>
      <c r="L24" s="151">
        <f>COUNTIF(I3:I17, "Medium")</f>
        <v>0</v>
      </c>
      <c r="M24" s="152">
        <f>L24/L26*100</f>
        <v>0</v>
      </c>
      <c r="N24" s="21"/>
      <c r="O24" s="133" t="s">
        <v>32</v>
      </c>
      <c r="P24" s="129">
        <f>COUNTIF(Q3:Q17, "High")</f>
        <v>0</v>
      </c>
      <c r="Q24" s="130">
        <f>P24/P25*100</f>
        <v>0</v>
      </c>
    </row>
    <row r="25" spans="1:17" ht="17.25" thickBot="1" x14ac:dyDescent="0.35">
      <c r="A25" s="43"/>
      <c r="B25" s="12"/>
      <c r="K25" s="133" t="s">
        <v>32</v>
      </c>
      <c r="L25" s="151">
        <f>COUNTIF(I3:I17, "High")</f>
        <v>0</v>
      </c>
      <c r="M25" s="152">
        <f>L25/L26*100</f>
        <v>0</v>
      </c>
      <c r="N25" s="21"/>
      <c r="O25" s="134" t="s">
        <v>71</v>
      </c>
      <c r="P25" s="135">
        <f>SUM(P22:P24)</f>
        <v>15</v>
      </c>
      <c r="Q25" s="136">
        <f>SUM(Q22:Q24)</f>
        <v>100</v>
      </c>
    </row>
    <row r="26" spans="1:17" ht="17.25" thickBot="1" x14ac:dyDescent="0.35">
      <c r="A26" s="43"/>
      <c r="B26" s="12"/>
      <c r="K26" s="153" t="s">
        <v>71</v>
      </c>
      <c r="L26" s="154">
        <f>SUM(L22:L25)</f>
        <v>15</v>
      </c>
      <c r="M26" s="155">
        <f>SUM(M22:M25)</f>
        <v>100</v>
      </c>
    </row>
    <row r="27" spans="1:17" x14ac:dyDescent="0.3">
      <c r="A27" s="43"/>
      <c r="B27" s="12"/>
    </row>
    <row r="28" spans="1:17" x14ac:dyDescent="0.3">
      <c r="A28" s="43"/>
      <c r="B28" s="12"/>
    </row>
    <row r="29" spans="1:17" x14ac:dyDescent="0.3">
      <c r="A29" s="43"/>
      <c r="B29" s="12"/>
    </row>
    <row r="30" spans="1:17" x14ac:dyDescent="0.3">
      <c r="A30" s="43"/>
      <c r="B30" s="12"/>
    </row>
    <row r="31" spans="1:17" x14ac:dyDescent="0.3">
      <c r="A31" s="43"/>
      <c r="B31" s="12"/>
    </row>
    <row r="32" spans="1:17" x14ac:dyDescent="0.3">
      <c r="A32" s="43"/>
      <c r="B32" s="12"/>
    </row>
    <row r="33" spans="1:6" x14ac:dyDescent="0.3">
      <c r="A33" s="43"/>
      <c r="B33" s="12"/>
    </row>
    <row r="34" spans="1:6" x14ac:dyDescent="0.3">
      <c r="A34" s="43"/>
      <c r="B34" s="12"/>
    </row>
    <row r="35" spans="1:6" x14ac:dyDescent="0.3">
      <c r="A35" s="43"/>
      <c r="B35" s="12"/>
      <c r="C35" s="59"/>
      <c r="E35" s="59"/>
      <c r="F35" s="42"/>
    </row>
    <row r="36" spans="1:6" x14ac:dyDescent="0.3">
      <c r="A36" s="43"/>
      <c r="B36" s="12"/>
      <c r="C36" s="59"/>
      <c r="E36" s="59"/>
      <c r="F36" s="42"/>
    </row>
    <row r="37" spans="1:6" x14ac:dyDescent="0.3">
      <c r="A37" s="43"/>
      <c r="B37" s="12"/>
      <c r="C37" s="59"/>
      <c r="E37" s="59"/>
      <c r="F37" s="42"/>
    </row>
    <row r="38" spans="1:6" x14ac:dyDescent="0.3">
      <c r="A38" s="43"/>
      <c r="B38" s="12"/>
    </row>
    <row r="39" spans="1:6" x14ac:dyDescent="0.3">
      <c r="A39" s="43"/>
      <c r="B39" s="12"/>
    </row>
    <row r="40" spans="1:6" x14ac:dyDescent="0.3">
      <c r="A40" s="7"/>
      <c r="B40" s="8"/>
    </row>
    <row r="41" spans="1:6" x14ac:dyDescent="0.3">
      <c r="A41" s="7"/>
    </row>
    <row r="42" spans="1:6" x14ac:dyDescent="0.3">
      <c r="A42" s="7"/>
    </row>
    <row r="43" spans="1:6" x14ac:dyDescent="0.3">
      <c r="A43" s="7"/>
    </row>
    <row r="44" spans="1:6" x14ac:dyDescent="0.3">
      <c r="A44" s="7"/>
    </row>
    <row r="45" spans="1:6" x14ac:dyDescent="0.3">
      <c r="A45" s="7"/>
    </row>
    <row r="46" spans="1:6" x14ac:dyDescent="0.3">
      <c r="A46" s="7"/>
    </row>
  </sheetData>
  <mergeCells count="8">
    <mergeCell ref="J1:L1"/>
    <mergeCell ref="M1:Q1"/>
    <mergeCell ref="H1:H2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abSelected="1" workbookViewId="0">
      <selection activeCell="T25" sqref="T25"/>
    </sheetView>
  </sheetViews>
  <sheetFormatPr defaultRowHeight="16.5" x14ac:dyDescent="0.3"/>
  <cols>
    <col min="1" max="1" width="13.7109375" style="2" customWidth="1"/>
    <col min="2" max="2" width="16.42578125" style="2" bestFit="1" customWidth="1"/>
    <col min="3" max="3" width="12" style="20" bestFit="1" customWidth="1"/>
    <col min="4" max="4" width="9.140625" style="2"/>
    <col min="5" max="5" width="9.140625" style="20"/>
    <col min="6" max="6" width="11.140625" style="20" customWidth="1"/>
    <col min="7" max="7" width="9.140625" style="2"/>
    <col min="8" max="8" width="14.42578125" style="2" customWidth="1"/>
    <col min="9" max="9" width="17.5703125" style="2" customWidth="1"/>
    <col min="10" max="10" width="11" style="2" bestFit="1" customWidth="1"/>
    <col min="11" max="11" width="9.140625" style="2"/>
    <col min="12" max="12" width="9.140625" style="1"/>
    <col min="13" max="13" width="14.42578125" style="1" bestFit="1" customWidth="1"/>
    <col min="14" max="16384" width="9.140625" style="1"/>
  </cols>
  <sheetData>
    <row r="1" spans="1:19" s="2" customFormat="1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63" t="s">
        <v>35</v>
      </c>
      <c r="I1" s="120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  <c r="R1" s="45"/>
      <c r="S1" s="45"/>
    </row>
    <row r="2" spans="1:19" s="2" customFormat="1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48</v>
      </c>
      <c r="H2" s="264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72" t="s">
        <v>35</v>
      </c>
      <c r="P2" s="174" t="s">
        <v>88</v>
      </c>
      <c r="Q2" s="120" t="s">
        <v>76</v>
      </c>
      <c r="R2" s="58"/>
      <c r="S2" s="58"/>
    </row>
    <row r="3" spans="1:19" x14ac:dyDescent="0.3">
      <c r="A3" s="50">
        <v>0.91333333333333344</v>
      </c>
      <c r="B3" s="51">
        <v>1</v>
      </c>
      <c r="C3" s="20">
        <v>3.5</v>
      </c>
      <c r="D3" s="2">
        <v>1</v>
      </c>
      <c r="E3" s="61">
        <v>1</v>
      </c>
      <c r="F3" s="2">
        <v>3.5</v>
      </c>
      <c r="G3" s="20" t="s">
        <v>16</v>
      </c>
      <c r="H3" s="2" t="s">
        <v>51</v>
      </c>
      <c r="I3" s="74" t="s">
        <v>6</v>
      </c>
      <c r="J3" s="140" t="s">
        <v>40</v>
      </c>
      <c r="K3" s="140" t="s">
        <v>40</v>
      </c>
      <c r="L3" s="140" t="s">
        <v>40</v>
      </c>
      <c r="M3" s="54">
        <v>0</v>
      </c>
      <c r="N3" s="54">
        <v>0</v>
      </c>
      <c r="O3" s="54">
        <v>0</v>
      </c>
      <c r="P3" s="54">
        <f>AVERAGE(M3:O3)</f>
        <v>0</v>
      </c>
      <c r="Q3" s="54" t="s">
        <v>34</v>
      </c>
      <c r="R3" s="21"/>
      <c r="S3" s="21"/>
    </row>
    <row r="4" spans="1:19" x14ac:dyDescent="0.3">
      <c r="A4" s="50">
        <v>0.91371527777777783</v>
      </c>
      <c r="B4" s="51">
        <v>2</v>
      </c>
      <c r="C4" s="20">
        <v>3.5</v>
      </c>
      <c r="D4" s="2">
        <v>1</v>
      </c>
      <c r="E4" s="61">
        <v>1</v>
      </c>
      <c r="F4" s="2">
        <v>3.5</v>
      </c>
      <c r="G4" s="20" t="s">
        <v>16</v>
      </c>
      <c r="H4" s="2" t="s">
        <v>51</v>
      </c>
      <c r="I4" s="74" t="s">
        <v>6</v>
      </c>
      <c r="J4" s="140" t="s">
        <v>40</v>
      </c>
      <c r="K4" s="140" t="s">
        <v>40</v>
      </c>
      <c r="L4" s="140" t="s">
        <v>40</v>
      </c>
      <c r="M4" s="54">
        <v>0</v>
      </c>
      <c r="N4" s="54">
        <v>0</v>
      </c>
      <c r="O4" s="54">
        <v>0</v>
      </c>
      <c r="P4" s="54">
        <f t="shared" ref="P4:P21" si="0">AVERAGE(M4:O4)</f>
        <v>0</v>
      </c>
      <c r="Q4" s="54" t="s">
        <v>34</v>
      </c>
      <c r="R4" s="21"/>
      <c r="S4" s="21"/>
    </row>
    <row r="5" spans="1:19" x14ac:dyDescent="0.3">
      <c r="A5" s="50">
        <v>0.91409722222222223</v>
      </c>
      <c r="B5" s="51">
        <v>3</v>
      </c>
      <c r="C5" s="20">
        <v>3.5</v>
      </c>
      <c r="D5" s="2">
        <v>1</v>
      </c>
      <c r="E5" s="61">
        <v>1</v>
      </c>
      <c r="F5" s="2">
        <v>3.5</v>
      </c>
      <c r="G5" s="20" t="s">
        <v>16</v>
      </c>
      <c r="H5" s="2" t="s">
        <v>51</v>
      </c>
      <c r="I5" s="74" t="s">
        <v>6</v>
      </c>
      <c r="J5" s="140" t="s">
        <v>40</v>
      </c>
      <c r="K5" s="140" t="s">
        <v>40</v>
      </c>
      <c r="L5" s="140" t="s">
        <v>40</v>
      </c>
      <c r="M5" s="54">
        <v>0</v>
      </c>
      <c r="N5" s="54">
        <v>0</v>
      </c>
      <c r="O5" s="54">
        <v>0</v>
      </c>
      <c r="P5" s="54">
        <f t="shared" si="0"/>
        <v>0</v>
      </c>
      <c r="Q5" s="54" t="s">
        <v>34</v>
      </c>
      <c r="R5" s="21"/>
      <c r="S5" s="21"/>
    </row>
    <row r="6" spans="1:19" x14ac:dyDescent="0.3">
      <c r="A6" s="50">
        <v>0.91446759259259258</v>
      </c>
      <c r="B6" s="51">
        <v>4</v>
      </c>
      <c r="C6" s="20">
        <v>3.5</v>
      </c>
      <c r="D6" s="2">
        <v>1</v>
      </c>
      <c r="E6" s="61">
        <v>1</v>
      </c>
      <c r="F6" s="2">
        <v>3.5</v>
      </c>
      <c r="G6" s="20" t="s">
        <v>16</v>
      </c>
      <c r="H6" s="2" t="s">
        <v>51</v>
      </c>
      <c r="I6" s="74" t="s">
        <v>6</v>
      </c>
      <c r="J6" s="140" t="s">
        <v>40</v>
      </c>
      <c r="K6" s="140" t="s">
        <v>40</v>
      </c>
      <c r="L6" s="140" t="s">
        <v>40</v>
      </c>
      <c r="M6" s="54">
        <v>0</v>
      </c>
      <c r="N6" s="54">
        <v>0</v>
      </c>
      <c r="O6" s="54">
        <v>0</v>
      </c>
      <c r="P6" s="54">
        <f t="shared" si="0"/>
        <v>0</v>
      </c>
      <c r="Q6" s="54" t="s">
        <v>34</v>
      </c>
      <c r="R6" s="21"/>
      <c r="S6" s="21"/>
    </row>
    <row r="7" spans="1:19" x14ac:dyDescent="0.3">
      <c r="A7" s="50">
        <v>0.91486111111111112</v>
      </c>
      <c r="B7" s="51">
        <v>5</v>
      </c>
      <c r="C7" s="20">
        <v>7</v>
      </c>
      <c r="D7" s="2">
        <v>1</v>
      </c>
      <c r="E7" s="61">
        <v>1</v>
      </c>
      <c r="F7" s="2">
        <v>3.5</v>
      </c>
      <c r="G7" s="20" t="s">
        <v>16</v>
      </c>
      <c r="H7" s="2" t="s">
        <v>51</v>
      </c>
      <c r="I7" s="74" t="s">
        <v>6</v>
      </c>
      <c r="J7" s="140" t="s">
        <v>40</v>
      </c>
      <c r="K7" s="140" t="s">
        <v>40</v>
      </c>
      <c r="L7" s="140" t="s">
        <v>40</v>
      </c>
      <c r="M7" s="54">
        <v>0</v>
      </c>
      <c r="N7" s="54">
        <v>0</v>
      </c>
      <c r="O7" s="54">
        <v>0</v>
      </c>
      <c r="P7" s="54">
        <f t="shared" si="0"/>
        <v>0</v>
      </c>
      <c r="Q7" s="54" t="s">
        <v>34</v>
      </c>
      <c r="R7" s="21"/>
      <c r="S7" s="21"/>
    </row>
    <row r="8" spans="1:19" x14ac:dyDescent="0.3">
      <c r="A8" s="50">
        <v>0.91524305555555552</v>
      </c>
      <c r="B8" s="51">
        <v>6</v>
      </c>
      <c r="C8" s="20">
        <v>7</v>
      </c>
      <c r="D8" s="2">
        <v>1</v>
      </c>
      <c r="E8" s="61">
        <v>1</v>
      </c>
      <c r="F8" s="2">
        <v>3.5</v>
      </c>
      <c r="G8" s="20" t="s">
        <v>16</v>
      </c>
      <c r="H8" s="2" t="s">
        <v>51</v>
      </c>
      <c r="I8" s="74" t="s">
        <v>6</v>
      </c>
      <c r="J8" s="140" t="s">
        <v>40</v>
      </c>
      <c r="K8" s="140" t="s">
        <v>40</v>
      </c>
      <c r="L8" s="140" t="s">
        <v>40</v>
      </c>
      <c r="M8" s="54">
        <v>0</v>
      </c>
      <c r="N8" s="54">
        <v>0</v>
      </c>
      <c r="O8" s="54">
        <v>0</v>
      </c>
      <c r="P8" s="54">
        <f t="shared" si="0"/>
        <v>0</v>
      </c>
      <c r="Q8" s="54" t="s">
        <v>34</v>
      </c>
      <c r="R8" s="21"/>
      <c r="S8" s="21"/>
    </row>
    <row r="9" spans="1:19" x14ac:dyDescent="0.3">
      <c r="A9" s="50">
        <v>0.91562500000000002</v>
      </c>
      <c r="B9" s="51">
        <v>7</v>
      </c>
      <c r="C9" s="20">
        <v>7</v>
      </c>
      <c r="D9" s="2">
        <v>1</v>
      </c>
      <c r="E9" s="61">
        <v>1</v>
      </c>
      <c r="F9" s="2">
        <v>3.5</v>
      </c>
      <c r="G9" s="20" t="s">
        <v>16</v>
      </c>
      <c r="H9" s="2" t="s">
        <v>51</v>
      </c>
      <c r="I9" s="74" t="s">
        <v>6</v>
      </c>
      <c r="J9" s="140" t="s">
        <v>40</v>
      </c>
      <c r="K9" s="140" t="s">
        <v>40</v>
      </c>
      <c r="L9" s="140" t="s">
        <v>40</v>
      </c>
      <c r="M9" s="54">
        <v>0</v>
      </c>
      <c r="N9" s="54">
        <v>0</v>
      </c>
      <c r="O9" s="54">
        <v>0</v>
      </c>
      <c r="P9" s="54">
        <f t="shared" si="0"/>
        <v>0</v>
      </c>
      <c r="Q9" s="54" t="s">
        <v>34</v>
      </c>
    </row>
    <row r="10" spans="1:19" x14ac:dyDescent="0.3">
      <c r="A10" s="50">
        <v>0.91600694444444442</v>
      </c>
      <c r="B10" s="51">
        <v>8</v>
      </c>
      <c r="C10" s="20">
        <v>7</v>
      </c>
      <c r="D10" s="2">
        <v>1</v>
      </c>
      <c r="E10" s="61">
        <v>1</v>
      </c>
      <c r="F10" s="2">
        <v>3.5</v>
      </c>
      <c r="G10" s="20" t="s">
        <v>16</v>
      </c>
      <c r="H10" s="2" t="s">
        <v>51</v>
      </c>
      <c r="I10" s="74" t="s">
        <v>6</v>
      </c>
      <c r="J10" s="140" t="s">
        <v>40</v>
      </c>
      <c r="K10" s="140" t="s">
        <v>40</v>
      </c>
      <c r="L10" s="140" t="s">
        <v>40</v>
      </c>
      <c r="M10" s="54">
        <v>0</v>
      </c>
      <c r="N10" s="54">
        <v>0</v>
      </c>
      <c r="O10" s="54">
        <v>0</v>
      </c>
      <c r="P10" s="54">
        <f t="shared" si="0"/>
        <v>0</v>
      </c>
      <c r="Q10" s="54" t="s">
        <v>34</v>
      </c>
    </row>
    <row r="11" spans="1:19" x14ac:dyDescent="0.3">
      <c r="A11" s="50">
        <v>0.91637731481481488</v>
      </c>
      <c r="B11" s="51">
        <v>9</v>
      </c>
      <c r="C11" s="20">
        <v>0</v>
      </c>
      <c r="D11" s="2">
        <v>0</v>
      </c>
      <c r="E11" s="61">
        <v>0</v>
      </c>
      <c r="F11" s="2">
        <v>0</v>
      </c>
      <c r="G11" s="20"/>
      <c r="H11" s="2" t="s">
        <v>51</v>
      </c>
      <c r="I11" s="74" t="s">
        <v>6</v>
      </c>
      <c r="J11" s="140" t="s">
        <v>40</v>
      </c>
      <c r="K11" s="140" t="s">
        <v>40</v>
      </c>
      <c r="L11" s="140" t="s">
        <v>40</v>
      </c>
      <c r="M11" s="54">
        <v>0</v>
      </c>
      <c r="N11" s="54">
        <v>0</v>
      </c>
      <c r="O11" s="54">
        <v>0</v>
      </c>
      <c r="P11" s="54">
        <f t="shared" si="0"/>
        <v>0</v>
      </c>
      <c r="Q11" s="54" t="s">
        <v>34</v>
      </c>
    </row>
    <row r="12" spans="1:19" x14ac:dyDescent="0.3">
      <c r="A12" s="50">
        <v>0.91677083333333342</v>
      </c>
      <c r="B12" s="51">
        <v>10</v>
      </c>
      <c r="C12" s="20">
        <v>3.5</v>
      </c>
      <c r="D12" s="2">
        <v>1</v>
      </c>
      <c r="E12" s="61">
        <v>1</v>
      </c>
      <c r="F12" s="2">
        <v>3.5</v>
      </c>
      <c r="G12" s="20" t="s">
        <v>16</v>
      </c>
      <c r="H12" s="2" t="s">
        <v>51</v>
      </c>
      <c r="I12" s="74" t="s">
        <v>6</v>
      </c>
      <c r="J12" s="140" t="s">
        <v>40</v>
      </c>
      <c r="K12" s="140" t="s">
        <v>40</v>
      </c>
      <c r="L12" s="140" t="s">
        <v>40</v>
      </c>
      <c r="M12" s="54">
        <v>0</v>
      </c>
      <c r="N12" s="54">
        <v>0</v>
      </c>
      <c r="O12" s="54">
        <v>0</v>
      </c>
      <c r="P12" s="54">
        <f t="shared" si="0"/>
        <v>0</v>
      </c>
      <c r="Q12" s="54" t="s">
        <v>34</v>
      </c>
    </row>
    <row r="13" spans="1:19" x14ac:dyDescent="0.3">
      <c r="A13" s="50">
        <v>0.91715277777777782</v>
      </c>
      <c r="B13" s="51">
        <v>11</v>
      </c>
      <c r="C13" s="20">
        <v>0</v>
      </c>
      <c r="D13" s="2">
        <v>0</v>
      </c>
      <c r="E13" s="61">
        <v>0</v>
      </c>
      <c r="F13" s="2">
        <v>0</v>
      </c>
      <c r="G13" s="20"/>
      <c r="H13" s="2" t="s">
        <v>51</v>
      </c>
      <c r="I13" s="74" t="s">
        <v>6</v>
      </c>
      <c r="J13" s="140" t="s">
        <v>40</v>
      </c>
      <c r="K13" s="140" t="s">
        <v>40</v>
      </c>
      <c r="L13" s="140" t="s">
        <v>40</v>
      </c>
      <c r="M13" s="54">
        <v>0</v>
      </c>
      <c r="N13" s="54">
        <v>0</v>
      </c>
      <c r="O13" s="54">
        <v>0</v>
      </c>
      <c r="P13" s="54">
        <f t="shared" si="0"/>
        <v>0</v>
      </c>
      <c r="Q13" s="54" t="s">
        <v>34</v>
      </c>
    </row>
    <row r="14" spans="1:19" x14ac:dyDescent="0.3">
      <c r="A14" s="50">
        <v>0.91753472222222221</v>
      </c>
      <c r="B14" s="51">
        <v>12</v>
      </c>
      <c r="C14" s="20">
        <v>3.5</v>
      </c>
      <c r="D14" s="2">
        <v>1</v>
      </c>
      <c r="E14" s="61">
        <v>0</v>
      </c>
      <c r="F14" s="2">
        <v>0</v>
      </c>
      <c r="G14" s="20" t="s">
        <v>23</v>
      </c>
      <c r="H14" s="2" t="s">
        <v>51</v>
      </c>
      <c r="I14" s="74" t="s">
        <v>6</v>
      </c>
      <c r="J14" s="140" t="s">
        <v>40</v>
      </c>
      <c r="K14" s="140" t="s">
        <v>40</v>
      </c>
      <c r="L14" s="140" t="s">
        <v>40</v>
      </c>
      <c r="M14" s="54">
        <v>0</v>
      </c>
      <c r="N14" s="54">
        <v>0</v>
      </c>
      <c r="O14" s="54">
        <v>0</v>
      </c>
      <c r="P14" s="54">
        <f t="shared" si="0"/>
        <v>0</v>
      </c>
      <c r="Q14" s="54" t="s">
        <v>34</v>
      </c>
    </row>
    <row r="15" spans="1:19" x14ac:dyDescent="0.3">
      <c r="A15" s="50">
        <v>0.91791666666666671</v>
      </c>
      <c r="B15" s="51">
        <v>13</v>
      </c>
      <c r="C15" s="20">
        <v>3.5</v>
      </c>
      <c r="D15" s="2">
        <v>1</v>
      </c>
      <c r="E15" s="61">
        <v>0</v>
      </c>
      <c r="F15" s="2">
        <v>0</v>
      </c>
      <c r="G15" s="20" t="s">
        <v>23</v>
      </c>
      <c r="H15" s="2" t="s">
        <v>51</v>
      </c>
      <c r="I15" s="74" t="s">
        <v>6</v>
      </c>
      <c r="J15" s="140" t="s">
        <v>40</v>
      </c>
      <c r="K15" s="140" t="s">
        <v>40</v>
      </c>
      <c r="L15" s="140" t="s">
        <v>40</v>
      </c>
      <c r="M15" s="54">
        <v>0</v>
      </c>
      <c r="N15" s="54">
        <v>0</v>
      </c>
      <c r="O15" s="54">
        <v>0</v>
      </c>
      <c r="P15" s="54">
        <f t="shared" si="0"/>
        <v>0</v>
      </c>
      <c r="Q15" s="54" t="s">
        <v>34</v>
      </c>
    </row>
    <row r="16" spans="1:19" x14ac:dyDescent="0.3">
      <c r="A16" s="50">
        <v>0.91828703703703696</v>
      </c>
      <c r="B16" s="51">
        <v>14</v>
      </c>
      <c r="C16" s="20">
        <v>0</v>
      </c>
      <c r="D16" s="2">
        <v>0</v>
      </c>
      <c r="E16" s="61">
        <v>0</v>
      </c>
      <c r="F16" s="2">
        <v>0</v>
      </c>
      <c r="G16" s="20"/>
      <c r="H16" s="2" t="s">
        <v>51</v>
      </c>
      <c r="I16" s="74" t="s">
        <v>6</v>
      </c>
      <c r="J16" s="140" t="s">
        <v>40</v>
      </c>
      <c r="K16" s="140" t="s">
        <v>40</v>
      </c>
      <c r="L16" s="140" t="s">
        <v>40</v>
      </c>
      <c r="M16" s="54">
        <v>0</v>
      </c>
      <c r="N16" s="54">
        <v>0</v>
      </c>
      <c r="O16" s="54">
        <v>0</v>
      </c>
      <c r="P16" s="54">
        <f t="shared" si="0"/>
        <v>0</v>
      </c>
      <c r="Q16" s="54" t="s">
        <v>34</v>
      </c>
    </row>
    <row r="17" spans="1:17" x14ac:dyDescent="0.3">
      <c r="A17" s="50">
        <v>0.9186805555555555</v>
      </c>
      <c r="B17" s="51">
        <v>15</v>
      </c>
      <c r="C17" s="20">
        <v>3.5</v>
      </c>
      <c r="D17" s="2">
        <v>1</v>
      </c>
      <c r="E17" s="61">
        <v>0</v>
      </c>
      <c r="F17" s="2">
        <v>0</v>
      </c>
      <c r="G17" s="20" t="s">
        <v>23</v>
      </c>
      <c r="H17" s="2" t="s">
        <v>51</v>
      </c>
      <c r="I17" s="74" t="s">
        <v>6</v>
      </c>
      <c r="J17" s="140" t="s">
        <v>40</v>
      </c>
      <c r="K17" s="140" t="s">
        <v>40</v>
      </c>
      <c r="L17" s="140" t="s">
        <v>40</v>
      </c>
      <c r="M17" s="54">
        <v>0</v>
      </c>
      <c r="N17" s="54">
        <v>0</v>
      </c>
      <c r="O17" s="54">
        <v>0</v>
      </c>
      <c r="P17" s="54">
        <f t="shared" si="0"/>
        <v>0</v>
      </c>
      <c r="Q17" s="54" t="s">
        <v>34</v>
      </c>
    </row>
    <row r="18" spans="1:17" x14ac:dyDescent="0.3">
      <c r="A18" s="50">
        <v>0.9190625</v>
      </c>
      <c r="B18" s="51">
        <v>16</v>
      </c>
      <c r="C18" s="20">
        <v>3.5</v>
      </c>
      <c r="D18" s="2">
        <v>1</v>
      </c>
      <c r="E18" s="61">
        <v>1</v>
      </c>
      <c r="F18" s="2">
        <v>3.5</v>
      </c>
      <c r="G18" s="20" t="s">
        <v>16</v>
      </c>
      <c r="H18" s="2" t="s">
        <v>51</v>
      </c>
      <c r="I18" s="74" t="s">
        <v>6</v>
      </c>
      <c r="J18" s="140" t="s">
        <v>40</v>
      </c>
      <c r="K18" s="140" t="s">
        <v>40</v>
      </c>
      <c r="L18" s="140" t="s">
        <v>40</v>
      </c>
      <c r="M18" s="54">
        <v>0</v>
      </c>
      <c r="N18" s="54">
        <v>0</v>
      </c>
      <c r="O18" s="54">
        <v>0</v>
      </c>
      <c r="P18" s="54">
        <f t="shared" si="0"/>
        <v>0</v>
      </c>
      <c r="Q18" s="54" t="s">
        <v>34</v>
      </c>
    </row>
    <row r="19" spans="1:17" x14ac:dyDescent="0.3">
      <c r="A19" s="50">
        <v>0.9194444444444444</v>
      </c>
      <c r="B19" s="51">
        <v>17</v>
      </c>
      <c r="C19" s="20">
        <v>3.5</v>
      </c>
      <c r="D19" s="2">
        <v>1</v>
      </c>
      <c r="E19" s="61">
        <v>1</v>
      </c>
      <c r="F19" s="2">
        <v>3.5</v>
      </c>
      <c r="G19" s="20" t="s">
        <v>16</v>
      </c>
      <c r="H19" s="2" t="s">
        <v>51</v>
      </c>
      <c r="I19" s="74" t="s">
        <v>6</v>
      </c>
      <c r="J19" s="140" t="s">
        <v>40</v>
      </c>
      <c r="K19" s="140" t="s">
        <v>40</v>
      </c>
      <c r="L19" s="140" t="s">
        <v>40</v>
      </c>
      <c r="M19" s="54">
        <v>0</v>
      </c>
      <c r="N19" s="54">
        <v>0</v>
      </c>
      <c r="O19" s="54">
        <v>0</v>
      </c>
      <c r="P19" s="54">
        <f t="shared" si="0"/>
        <v>0</v>
      </c>
      <c r="Q19" s="54" t="s">
        <v>34</v>
      </c>
    </row>
    <row r="20" spans="1:17" x14ac:dyDescent="0.3">
      <c r="A20" s="50">
        <v>0.91982638888888879</v>
      </c>
      <c r="B20" s="51">
        <v>18</v>
      </c>
      <c r="C20" s="20">
        <v>3.5</v>
      </c>
      <c r="D20" s="2">
        <v>1</v>
      </c>
      <c r="E20" s="61">
        <v>1</v>
      </c>
      <c r="F20" s="2">
        <v>3.5</v>
      </c>
      <c r="G20" s="20" t="s">
        <v>16</v>
      </c>
      <c r="H20" s="2" t="s">
        <v>51</v>
      </c>
      <c r="I20" s="74" t="s">
        <v>6</v>
      </c>
      <c r="J20" s="140" t="s">
        <v>40</v>
      </c>
      <c r="K20" s="140" t="s">
        <v>40</v>
      </c>
      <c r="L20" s="140" t="s">
        <v>40</v>
      </c>
      <c r="M20" s="54">
        <v>0</v>
      </c>
      <c r="N20" s="54">
        <v>0</v>
      </c>
      <c r="O20" s="54">
        <v>0</v>
      </c>
      <c r="P20" s="54">
        <f t="shared" si="0"/>
        <v>0</v>
      </c>
      <c r="Q20" s="54" t="s">
        <v>34</v>
      </c>
    </row>
    <row r="21" spans="1:17" ht="17.25" thickBot="1" x14ac:dyDescent="0.35">
      <c r="A21" s="50">
        <v>0.92019675925925926</v>
      </c>
      <c r="B21" s="51">
        <v>19</v>
      </c>
      <c r="C21" s="20">
        <v>7</v>
      </c>
      <c r="D21" s="2">
        <v>1</v>
      </c>
      <c r="E21" s="61">
        <v>0</v>
      </c>
      <c r="F21" s="2">
        <v>0</v>
      </c>
      <c r="G21" s="20" t="s">
        <v>23</v>
      </c>
      <c r="H21" s="2" t="s">
        <v>51</v>
      </c>
      <c r="I21" s="74" t="s">
        <v>6</v>
      </c>
      <c r="J21" s="140" t="s">
        <v>40</v>
      </c>
      <c r="K21" s="140" t="s">
        <v>40</v>
      </c>
      <c r="L21" s="140" t="s">
        <v>40</v>
      </c>
      <c r="M21" s="54">
        <v>0</v>
      </c>
      <c r="N21" s="54">
        <v>0</v>
      </c>
      <c r="O21" s="54">
        <v>0</v>
      </c>
      <c r="P21" s="54">
        <f t="shared" si="0"/>
        <v>0</v>
      </c>
      <c r="Q21" s="54" t="s">
        <v>34</v>
      </c>
    </row>
    <row r="22" spans="1:17" x14ac:dyDescent="0.3">
      <c r="A22" s="62" t="s">
        <v>24</v>
      </c>
      <c r="B22" s="36"/>
      <c r="C22" s="63">
        <f>AVERAGE(C3:C21)</f>
        <v>3.8684210526315788</v>
      </c>
      <c r="D22" s="63"/>
      <c r="E22" s="68">
        <f t="shared" ref="E22:F22" si="1">AVERAGE(E3:E21)</f>
        <v>0.63157894736842102</v>
      </c>
      <c r="F22" s="68">
        <f t="shared" si="1"/>
        <v>2.2105263157894739</v>
      </c>
      <c r="G22" s="63"/>
      <c r="H22" s="63"/>
      <c r="I22" s="148" t="s">
        <v>74</v>
      </c>
      <c r="J22" s="36">
        <f>COUNTIF(J3:J21, "Yes")</f>
        <v>0</v>
      </c>
      <c r="K22" s="36">
        <f>COUNTIF(K3:K21, "Yes")</f>
        <v>0</v>
      </c>
      <c r="L22" s="36">
        <f>COUNTIF(L3:L21, "Yes")</f>
        <v>0</v>
      </c>
      <c r="M22" s="38"/>
      <c r="N22" s="38"/>
      <c r="O22" s="38"/>
      <c r="P22" s="38"/>
      <c r="Q22" s="38"/>
    </row>
    <row r="23" spans="1:17" ht="17.25" thickBot="1" x14ac:dyDescent="0.35">
      <c r="A23" s="32" t="s">
        <v>45</v>
      </c>
      <c r="B23" s="33"/>
      <c r="C23" s="64">
        <f>MAX(C3:C21)</f>
        <v>7</v>
      </c>
      <c r="D23" s="64"/>
      <c r="E23" s="69">
        <f t="shared" ref="E23:F23" si="2">MAX(E3:E21)</f>
        <v>1</v>
      </c>
      <c r="F23" s="69">
        <f t="shared" si="2"/>
        <v>3.5</v>
      </c>
      <c r="G23" s="64"/>
      <c r="H23" s="64"/>
      <c r="I23" s="149" t="s">
        <v>75</v>
      </c>
      <c r="J23" s="33">
        <f>J22/19*100</f>
        <v>0</v>
      </c>
      <c r="K23" s="33">
        <f>K22/19*100</f>
        <v>0</v>
      </c>
      <c r="L23" s="33">
        <f>L22/19*100</f>
        <v>0</v>
      </c>
      <c r="M23" s="40"/>
      <c r="N23" s="40"/>
      <c r="O23" s="40"/>
      <c r="P23" s="40"/>
      <c r="Q23" s="40"/>
    </row>
    <row r="24" spans="1:17" ht="17.25" thickBot="1" x14ac:dyDescent="0.35">
      <c r="A24" s="50"/>
      <c r="B24" s="51"/>
      <c r="M24" s="21"/>
      <c r="N24" s="21"/>
      <c r="O24" s="21"/>
      <c r="P24" s="21"/>
      <c r="Q24" s="21"/>
    </row>
    <row r="25" spans="1:17" x14ac:dyDescent="0.3">
      <c r="A25" s="50"/>
      <c r="B25" s="51"/>
      <c r="K25" s="150" t="s">
        <v>58</v>
      </c>
      <c r="L25" s="116" t="s">
        <v>72</v>
      </c>
      <c r="M25" s="117" t="s">
        <v>75</v>
      </c>
      <c r="N25" s="21"/>
      <c r="O25" s="127" t="s">
        <v>90</v>
      </c>
      <c r="P25" s="142" t="s">
        <v>72</v>
      </c>
      <c r="Q25" s="143" t="s">
        <v>73</v>
      </c>
    </row>
    <row r="26" spans="1:17" x14ac:dyDescent="0.3">
      <c r="A26" s="50"/>
      <c r="B26" s="51"/>
      <c r="K26" s="128" t="s">
        <v>6</v>
      </c>
      <c r="L26" s="151">
        <f>COUNTIF(I3:I21, "Not a Reef")</f>
        <v>19</v>
      </c>
      <c r="M26" s="152">
        <f>L26/L30*100</f>
        <v>100</v>
      </c>
      <c r="N26" s="21"/>
      <c r="O26" s="131" t="s">
        <v>34</v>
      </c>
      <c r="P26" s="129">
        <f>COUNTIF(Q3:Q21, "Low")</f>
        <v>19</v>
      </c>
      <c r="Q26" s="130">
        <f>P26/P29*100</f>
        <v>100</v>
      </c>
    </row>
    <row r="27" spans="1:17" x14ac:dyDescent="0.3">
      <c r="A27" s="50"/>
      <c r="B27" s="51"/>
      <c r="K27" s="131" t="s">
        <v>34</v>
      </c>
      <c r="L27" s="151">
        <f>COUNTIF(I3:I21, "Low")</f>
        <v>0</v>
      </c>
      <c r="M27" s="152">
        <f>L27/L30*100</f>
        <v>0</v>
      </c>
      <c r="N27" s="21"/>
      <c r="O27" s="132" t="s">
        <v>33</v>
      </c>
      <c r="P27" s="129">
        <f>COUNTIF(Q2:Q3, "Medium")</f>
        <v>0</v>
      </c>
      <c r="Q27" s="130">
        <f>P27/P29*100</f>
        <v>0</v>
      </c>
    </row>
    <row r="28" spans="1:17" x14ac:dyDescent="0.3">
      <c r="A28" s="50"/>
      <c r="B28" s="51"/>
      <c r="K28" s="132" t="s">
        <v>33</v>
      </c>
      <c r="L28" s="151">
        <f>COUNTIF(I3:I21, "Medium")</f>
        <v>0</v>
      </c>
      <c r="M28" s="152">
        <f>L28/L30*100</f>
        <v>0</v>
      </c>
      <c r="N28" s="21"/>
      <c r="O28" s="133" t="s">
        <v>32</v>
      </c>
      <c r="P28" s="129">
        <f>COUNTIF(Q3:Q21, "High")</f>
        <v>0</v>
      </c>
      <c r="Q28" s="130">
        <f>P28/P29*100</f>
        <v>0</v>
      </c>
    </row>
    <row r="29" spans="1:17" ht="17.25" thickBot="1" x14ac:dyDescent="0.35">
      <c r="A29" s="50"/>
      <c r="B29" s="51"/>
      <c r="K29" s="133" t="s">
        <v>32</v>
      </c>
      <c r="L29" s="151">
        <f>COUNTIF(I3:I21, "High")</f>
        <v>0</v>
      </c>
      <c r="M29" s="152">
        <f>L29/L30*100</f>
        <v>0</v>
      </c>
      <c r="N29" s="21"/>
      <c r="O29" s="134" t="s">
        <v>71</v>
      </c>
      <c r="P29" s="135">
        <f>SUM(P26:P28)</f>
        <v>19</v>
      </c>
      <c r="Q29" s="136">
        <f>SUM(Q26:Q28)</f>
        <v>100</v>
      </c>
    </row>
    <row r="30" spans="1:17" ht="17.25" thickBot="1" x14ac:dyDescent="0.35">
      <c r="A30" s="50"/>
      <c r="B30" s="51"/>
      <c r="K30" s="153" t="s">
        <v>71</v>
      </c>
      <c r="L30" s="154">
        <f>SUM(L26:L29)</f>
        <v>19</v>
      </c>
      <c r="M30" s="155">
        <f>SUM(M26:M29)</f>
        <v>100</v>
      </c>
    </row>
    <row r="31" spans="1:17" x14ac:dyDescent="0.3">
      <c r="A31" s="50"/>
      <c r="B31" s="51"/>
    </row>
    <row r="32" spans="1:17" x14ac:dyDescent="0.3">
      <c r="A32" s="50"/>
      <c r="B32" s="51"/>
    </row>
    <row r="33" spans="1:6" x14ac:dyDescent="0.3">
      <c r="A33" s="50"/>
      <c r="B33" s="51"/>
    </row>
    <row r="34" spans="1:6" x14ac:dyDescent="0.3">
      <c r="A34" s="50"/>
      <c r="B34" s="51"/>
      <c r="C34" s="61"/>
      <c r="E34" s="61"/>
      <c r="F34" s="49"/>
    </row>
    <row r="35" spans="1:6" x14ac:dyDescent="0.3">
      <c r="A35" s="50"/>
      <c r="B35" s="51"/>
      <c r="C35" s="61"/>
      <c r="E35" s="61"/>
      <c r="F35" s="49"/>
    </row>
    <row r="36" spans="1:6" x14ac:dyDescent="0.3">
      <c r="A36" s="50"/>
      <c r="B36" s="51"/>
      <c r="C36" s="61"/>
      <c r="E36" s="61"/>
      <c r="F36" s="49"/>
    </row>
    <row r="37" spans="1:6" x14ac:dyDescent="0.3">
      <c r="A37" s="50"/>
      <c r="B37" s="51"/>
    </row>
    <row r="38" spans="1:6" x14ac:dyDescent="0.3">
      <c r="A38" s="50"/>
      <c r="B38" s="51"/>
    </row>
    <row r="39" spans="1:6" x14ac:dyDescent="0.3">
      <c r="A39" s="19"/>
      <c r="B39" s="51"/>
    </row>
    <row r="40" spans="1:6" x14ac:dyDescent="0.3">
      <c r="A40" s="19"/>
    </row>
    <row r="41" spans="1:6" x14ac:dyDescent="0.3">
      <c r="A41" s="19"/>
    </row>
    <row r="42" spans="1:6" x14ac:dyDescent="0.3">
      <c r="A42" s="19"/>
    </row>
    <row r="43" spans="1:6" x14ac:dyDescent="0.3">
      <c r="A43" s="19"/>
    </row>
    <row r="44" spans="1:6" x14ac:dyDescent="0.3">
      <c r="A44" s="19"/>
    </row>
    <row r="45" spans="1:6" x14ac:dyDescent="0.3">
      <c r="A45" s="19"/>
    </row>
  </sheetData>
  <mergeCells count="8">
    <mergeCell ref="J1:L1"/>
    <mergeCell ref="M1:Q1"/>
    <mergeCell ref="H1:H2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workbookViewId="0">
      <selection activeCell="K29" sqref="K29"/>
    </sheetView>
  </sheetViews>
  <sheetFormatPr defaultRowHeight="16.5" x14ac:dyDescent="0.3"/>
  <cols>
    <col min="1" max="1" width="29.7109375" style="1" customWidth="1"/>
    <col min="2" max="2" width="12.5703125" style="1" bestFit="1" customWidth="1"/>
    <col min="3" max="3" width="14.7109375" style="1" bestFit="1" customWidth="1"/>
    <col min="4" max="4" width="15.5703125" style="1" bestFit="1" customWidth="1"/>
    <col min="5" max="7" width="9.85546875" style="1" customWidth="1"/>
    <col min="8" max="8" width="8.85546875" style="1" customWidth="1"/>
    <col min="9" max="16384" width="9.140625" style="1"/>
  </cols>
  <sheetData>
    <row r="2" spans="1:7" x14ac:dyDescent="0.3">
      <c r="A2" s="11" t="s">
        <v>136</v>
      </c>
    </row>
    <row r="3" spans="1:7" ht="17.25" thickBot="1" x14ac:dyDescent="0.35"/>
    <row r="4" spans="1:7" x14ac:dyDescent="0.3">
      <c r="A4" s="239" t="s">
        <v>59</v>
      </c>
      <c r="B4" s="240"/>
      <c r="C4" s="240"/>
      <c r="D4" s="243" t="s">
        <v>60</v>
      </c>
      <c r="E4" s="243"/>
      <c r="F4" s="243"/>
      <c r="G4" s="244"/>
    </row>
    <row r="5" spans="1:7" x14ac:dyDescent="0.3">
      <c r="A5" s="241"/>
      <c r="B5" s="242"/>
      <c r="C5" s="242"/>
      <c r="D5" s="85" t="s">
        <v>23</v>
      </c>
      <c r="E5" s="85" t="s">
        <v>16</v>
      </c>
      <c r="F5" s="85" t="s">
        <v>9</v>
      </c>
      <c r="G5" s="97" t="s">
        <v>11</v>
      </c>
    </row>
    <row r="6" spans="1:7" x14ac:dyDescent="0.3">
      <c r="A6" s="241"/>
      <c r="B6" s="242"/>
      <c r="C6" s="242"/>
      <c r="D6" s="85" t="s">
        <v>61</v>
      </c>
      <c r="E6" s="85" t="s">
        <v>34</v>
      </c>
      <c r="F6" s="85" t="s">
        <v>33</v>
      </c>
      <c r="G6" s="97" t="s">
        <v>32</v>
      </c>
    </row>
    <row r="7" spans="1:7" ht="24" customHeight="1" x14ac:dyDescent="0.3">
      <c r="A7" s="241" t="s">
        <v>28</v>
      </c>
      <c r="B7" s="85" t="s">
        <v>62</v>
      </c>
      <c r="C7" s="85" t="s">
        <v>61</v>
      </c>
      <c r="D7" s="86" t="s">
        <v>61</v>
      </c>
      <c r="E7" s="86" t="s">
        <v>61</v>
      </c>
      <c r="F7" s="86" t="s">
        <v>61</v>
      </c>
      <c r="G7" s="87" t="s">
        <v>61</v>
      </c>
    </row>
    <row r="8" spans="1:7" ht="24" customHeight="1" x14ac:dyDescent="0.3">
      <c r="A8" s="241"/>
      <c r="B8" s="85" t="s">
        <v>63</v>
      </c>
      <c r="C8" s="85" t="s">
        <v>34</v>
      </c>
      <c r="D8" s="86" t="s">
        <v>61</v>
      </c>
      <c r="E8" s="88" t="s">
        <v>34</v>
      </c>
      <c r="F8" s="88" t="s">
        <v>34</v>
      </c>
      <c r="G8" s="89" t="s">
        <v>34</v>
      </c>
    </row>
    <row r="9" spans="1:7" ht="24" customHeight="1" x14ac:dyDescent="0.3">
      <c r="A9" s="241"/>
      <c r="B9" s="85" t="s">
        <v>64</v>
      </c>
      <c r="C9" s="85" t="s">
        <v>33</v>
      </c>
      <c r="D9" s="86" t="s">
        <v>61</v>
      </c>
      <c r="E9" s="88" t="s">
        <v>34</v>
      </c>
      <c r="F9" s="90" t="s">
        <v>33</v>
      </c>
      <c r="G9" s="91" t="s">
        <v>33</v>
      </c>
    </row>
    <row r="10" spans="1:7" ht="24" customHeight="1" thickBot="1" x14ac:dyDescent="0.35">
      <c r="A10" s="245"/>
      <c r="B10" s="92" t="s">
        <v>65</v>
      </c>
      <c r="C10" s="92" t="s">
        <v>32</v>
      </c>
      <c r="D10" s="93" t="s">
        <v>61</v>
      </c>
      <c r="E10" s="94" t="s">
        <v>34</v>
      </c>
      <c r="F10" s="95" t="s">
        <v>33</v>
      </c>
      <c r="G10" s="96" t="s">
        <v>32</v>
      </c>
    </row>
    <row r="12" spans="1:7" x14ac:dyDescent="0.3">
      <c r="A12" s="11" t="s">
        <v>55</v>
      </c>
    </row>
    <row r="13" spans="1:7" x14ac:dyDescent="0.3">
      <c r="A13" s="1" t="s">
        <v>66</v>
      </c>
    </row>
    <row r="14" spans="1:7" x14ac:dyDescent="0.3">
      <c r="A14" s="1" t="s">
        <v>67</v>
      </c>
    </row>
    <row r="16" spans="1:7" ht="17.25" thickBot="1" x14ac:dyDescent="0.35">
      <c r="A16" s="11" t="s">
        <v>70</v>
      </c>
    </row>
    <row r="17" spans="1:4" ht="17.25" thickBot="1" x14ac:dyDescent="0.35">
      <c r="A17" s="98"/>
      <c r="B17" s="102" t="s">
        <v>91</v>
      </c>
      <c r="C17" s="103" t="s">
        <v>92</v>
      </c>
      <c r="D17" s="104" t="s">
        <v>93</v>
      </c>
    </row>
    <row r="18" spans="1:4" x14ac:dyDescent="0.3">
      <c r="A18" s="100" t="s">
        <v>29</v>
      </c>
      <c r="B18" s="106"/>
      <c r="C18" s="106"/>
      <c r="D18" s="107"/>
    </row>
    <row r="19" spans="1:4" ht="17.25" thickBot="1" x14ac:dyDescent="0.35">
      <c r="A19" s="99" t="s">
        <v>83</v>
      </c>
      <c r="B19" s="108" t="s">
        <v>80</v>
      </c>
      <c r="C19" s="108" t="s">
        <v>81</v>
      </c>
      <c r="D19" s="109" t="s">
        <v>82</v>
      </c>
    </row>
    <row r="20" spans="1:4" x14ac:dyDescent="0.3">
      <c r="A20" s="100" t="s">
        <v>68</v>
      </c>
      <c r="B20" s="106"/>
      <c r="C20" s="106"/>
      <c r="D20" s="107"/>
    </row>
    <row r="21" spans="1:4" ht="17.25" thickBot="1" x14ac:dyDescent="0.35">
      <c r="A21" s="99" t="s">
        <v>84</v>
      </c>
      <c r="B21" s="108" t="s">
        <v>85</v>
      </c>
      <c r="C21" s="108" t="s">
        <v>86</v>
      </c>
      <c r="D21" s="166" t="s">
        <v>87</v>
      </c>
    </row>
    <row r="22" spans="1:4" ht="17.25" thickBot="1" x14ac:dyDescent="0.35">
      <c r="A22" s="101" t="s">
        <v>35</v>
      </c>
      <c r="B22" s="105" t="s">
        <v>94</v>
      </c>
      <c r="C22" s="110" t="s">
        <v>69</v>
      </c>
      <c r="D22" s="111" t="s">
        <v>47</v>
      </c>
    </row>
    <row r="23" spans="1:4" x14ac:dyDescent="0.3">
      <c r="B23" s="3"/>
      <c r="C23" s="3"/>
      <c r="D23" s="3"/>
    </row>
    <row r="24" spans="1:4" ht="17.25" thickBot="1" x14ac:dyDescent="0.35">
      <c r="A24" s="11" t="s">
        <v>101</v>
      </c>
      <c r="D24" s="3"/>
    </row>
    <row r="25" spans="1:4" ht="17.25" thickBot="1" x14ac:dyDescent="0.35">
      <c r="A25" s="185" t="s">
        <v>95</v>
      </c>
      <c r="B25" s="103" t="s">
        <v>96</v>
      </c>
      <c r="C25" s="104" t="s">
        <v>97</v>
      </c>
    </row>
    <row r="26" spans="1:4" ht="17.25" thickBot="1" x14ac:dyDescent="0.35">
      <c r="A26" s="186" t="s">
        <v>98</v>
      </c>
      <c r="B26" s="110" t="s">
        <v>99</v>
      </c>
      <c r="C26" s="111" t="s">
        <v>100</v>
      </c>
    </row>
  </sheetData>
  <mergeCells count="3">
    <mergeCell ref="A4:C6"/>
    <mergeCell ref="D4:G4"/>
    <mergeCell ref="A7:A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activeCell="I2" sqref="I2"/>
    </sheetView>
  </sheetViews>
  <sheetFormatPr defaultRowHeight="16.5" x14ac:dyDescent="0.3"/>
  <cols>
    <col min="1" max="1" width="13.140625" style="195" bestFit="1" customWidth="1"/>
    <col min="2" max="2" width="16" bestFit="1" customWidth="1"/>
    <col min="6" max="6" width="11.5703125" bestFit="1" customWidth="1"/>
    <col min="8" max="8" width="21" style="60" customWidth="1"/>
    <col min="9" max="9" width="17" style="60" bestFit="1" customWidth="1"/>
    <col min="10" max="10" width="9.85546875" style="60" customWidth="1"/>
    <col min="11" max="11" width="13.140625" style="60" customWidth="1"/>
    <col min="12" max="12" width="17" bestFit="1" customWidth="1"/>
    <col min="13" max="13" width="14.42578125" bestFit="1" customWidth="1"/>
    <col min="14" max="14" width="9.42578125" bestFit="1" customWidth="1"/>
    <col min="16" max="16" width="14.42578125" bestFit="1" customWidth="1"/>
    <col min="17" max="20" width="8.7109375" customWidth="1"/>
  </cols>
  <sheetData>
    <row r="1" spans="1:17" ht="17.25" customHeight="1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4" t="s">
        <v>29</v>
      </c>
      <c r="F1" s="254"/>
      <c r="G1" s="254"/>
      <c r="H1" s="246" t="s">
        <v>35</v>
      </c>
      <c r="I1" s="84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</row>
    <row r="2" spans="1:17" ht="17.25" thickBot="1" x14ac:dyDescent="0.35">
      <c r="A2" s="251"/>
      <c r="B2" s="251"/>
      <c r="C2" s="253"/>
      <c r="D2" s="251"/>
      <c r="E2" s="17" t="s">
        <v>30</v>
      </c>
      <c r="F2" s="17" t="s">
        <v>38</v>
      </c>
      <c r="G2" s="18" t="s">
        <v>31</v>
      </c>
      <c r="H2" s="247"/>
      <c r="I2" s="41" t="s">
        <v>135</v>
      </c>
      <c r="J2" s="146" t="s">
        <v>56</v>
      </c>
      <c r="K2" s="146" t="s">
        <v>57</v>
      </c>
      <c r="L2" s="120" t="s">
        <v>76</v>
      </c>
      <c r="M2" s="193" t="s">
        <v>79</v>
      </c>
      <c r="N2" s="120" t="s">
        <v>28</v>
      </c>
      <c r="O2" s="193" t="s">
        <v>35</v>
      </c>
      <c r="P2" s="120" t="s">
        <v>88</v>
      </c>
      <c r="Q2" s="120" t="s">
        <v>76</v>
      </c>
    </row>
    <row r="3" spans="1:17" s="196" customFormat="1" ht="33" x14ac:dyDescent="0.3">
      <c r="A3" s="212">
        <v>0.61644675925925929</v>
      </c>
      <c r="B3" s="30">
        <v>1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198" t="s">
        <v>133</v>
      </c>
      <c r="I3" s="55" t="s">
        <v>6</v>
      </c>
      <c r="J3" s="140" t="s">
        <v>40</v>
      </c>
      <c r="K3" s="140" t="s">
        <v>40</v>
      </c>
      <c r="L3" s="140" t="s">
        <v>40</v>
      </c>
      <c r="M3" s="54">
        <v>0</v>
      </c>
      <c r="N3" s="54">
        <v>0</v>
      </c>
      <c r="O3" s="54">
        <v>0</v>
      </c>
      <c r="P3" s="54">
        <f>AVERAGE(M3:O3)</f>
        <v>0</v>
      </c>
      <c r="Q3" s="54" t="s">
        <v>34</v>
      </c>
    </row>
    <row r="4" spans="1:17" ht="33" x14ac:dyDescent="0.3">
      <c r="A4" s="194">
        <v>0.61658564814814809</v>
      </c>
      <c r="B4" s="2">
        <v>2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198" t="s">
        <v>133</v>
      </c>
      <c r="I4" s="55" t="s">
        <v>6</v>
      </c>
      <c r="J4" s="140" t="s">
        <v>40</v>
      </c>
      <c r="K4" s="140" t="s">
        <v>40</v>
      </c>
      <c r="L4" s="140" t="s">
        <v>40</v>
      </c>
      <c r="M4" s="54">
        <v>0</v>
      </c>
      <c r="N4" s="54">
        <v>0</v>
      </c>
      <c r="O4" s="54">
        <v>0</v>
      </c>
      <c r="P4" s="54">
        <f>AVERAGE(M4:O4)</f>
        <v>0</v>
      </c>
      <c r="Q4" s="54" t="s">
        <v>34</v>
      </c>
    </row>
    <row r="5" spans="1:17" ht="33" x14ac:dyDescent="0.3">
      <c r="A5" s="194">
        <v>0.61674768518518519</v>
      </c>
      <c r="B5" s="2">
        <v>3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198" t="s">
        <v>133</v>
      </c>
      <c r="I5" s="55" t="s">
        <v>6</v>
      </c>
      <c r="J5" s="140" t="s">
        <v>40</v>
      </c>
      <c r="K5" s="140" t="s">
        <v>40</v>
      </c>
      <c r="L5" s="140" t="s">
        <v>40</v>
      </c>
      <c r="M5" s="54">
        <v>0</v>
      </c>
      <c r="N5" s="54">
        <v>0</v>
      </c>
      <c r="O5" s="54">
        <v>0</v>
      </c>
      <c r="P5" s="54">
        <f t="shared" ref="P5:P35" si="0">AVERAGE(M5:O5)</f>
        <v>0</v>
      </c>
      <c r="Q5" s="54" t="s">
        <v>34</v>
      </c>
    </row>
    <row r="6" spans="1:17" ht="33" x14ac:dyDescent="0.3">
      <c r="A6" s="194">
        <v>0.61692129629629633</v>
      </c>
      <c r="B6" s="2">
        <v>4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198" t="s">
        <v>133</v>
      </c>
      <c r="I6" s="55" t="s">
        <v>6</v>
      </c>
      <c r="J6" s="140" t="s">
        <v>40</v>
      </c>
      <c r="K6" s="140" t="s">
        <v>40</v>
      </c>
      <c r="L6" s="140" t="s">
        <v>40</v>
      </c>
      <c r="M6" s="54">
        <v>0</v>
      </c>
      <c r="N6" s="54">
        <v>0</v>
      </c>
      <c r="O6" s="54">
        <v>0</v>
      </c>
      <c r="P6" s="54">
        <f t="shared" si="0"/>
        <v>0</v>
      </c>
      <c r="Q6" s="54" t="s">
        <v>34</v>
      </c>
    </row>
    <row r="7" spans="1:17" ht="33" x14ac:dyDescent="0.3">
      <c r="A7" s="194">
        <v>0.61708333333333332</v>
      </c>
      <c r="B7" s="2">
        <v>5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198" t="s">
        <v>133</v>
      </c>
      <c r="I7" s="55" t="s">
        <v>6</v>
      </c>
      <c r="J7" s="140" t="s">
        <v>40</v>
      </c>
      <c r="K7" s="140" t="s">
        <v>40</v>
      </c>
      <c r="L7" s="140" t="s">
        <v>40</v>
      </c>
      <c r="M7" s="54">
        <v>0</v>
      </c>
      <c r="N7" s="54">
        <v>0</v>
      </c>
      <c r="O7" s="54">
        <v>0</v>
      </c>
      <c r="P7" s="54">
        <f t="shared" si="0"/>
        <v>0</v>
      </c>
      <c r="Q7" s="54" t="s">
        <v>34</v>
      </c>
    </row>
    <row r="8" spans="1:17" ht="33" x14ac:dyDescent="0.3">
      <c r="A8" s="194">
        <v>0.61723379629629627</v>
      </c>
      <c r="B8" s="2">
        <v>6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198" t="s">
        <v>133</v>
      </c>
      <c r="I8" s="55" t="s">
        <v>6</v>
      </c>
      <c r="J8" s="140" t="s">
        <v>40</v>
      </c>
      <c r="K8" s="140" t="s">
        <v>40</v>
      </c>
      <c r="L8" s="140" t="s">
        <v>40</v>
      </c>
      <c r="M8" s="54">
        <v>0</v>
      </c>
      <c r="N8" s="54">
        <v>0</v>
      </c>
      <c r="O8" s="54">
        <v>0</v>
      </c>
      <c r="P8" s="54">
        <f t="shared" si="0"/>
        <v>0</v>
      </c>
      <c r="Q8" s="54" t="s">
        <v>34</v>
      </c>
    </row>
    <row r="9" spans="1:17" ht="33" x14ac:dyDescent="0.3">
      <c r="A9" s="194">
        <v>0.6174074074074074</v>
      </c>
      <c r="B9" s="2">
        <v>7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198" t="s">
        <v>133</v>
      </c>
      <c r="I9" s="55" t="s">
        <v>6</v>
      </c>
      <c r="J9" s="140" t="s">
        <v>40</v>
      </c>
      <c r="K9" s="140" t="s">
        <v>40</v>
      </c>
      <c r="L9" s="140" t="s">
        <v>40</v>
      </c>
      <c r="M9" s="54">
        <v>0</v>
      </c>
      <c r="N9" s="54">
        <v>0</v>
      </c>
      <c r="O9" s="54">
        <v>0</v>
      </c>
      <c r="P9" s="54">
        <f t="shared" si="0"/>
        <v>0</v>
      </c>
      <c r="Q9" s="54" t="s">
        <v>34</v>
      </c>
    </row>
    <row r="10" spans="1:17" ht="33" x14ac:dyDescent="0.3">
      <c r="A10" s="194">
        <v>0.61755787037037035</v>
      </c>
      <c r="B10" s="2">
        <v>8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198" t="s">
        <v>133</v>
      </c>
      <c r="I10" s="55" t="s">
        <v>6</v>
      </c>
      <c r="J10" s="140" t="s">
        <v>40</v>
      </c>
      <c r="K10" s="140" t="s">
        <v>40</v>
      </c>
      <c r="L10" s="140" t="s">
        <v>40</v>
      </c>
      <c r="M10" s="54">
        <v>0</v>
      </c>
      <c r="N10" s="54">
        <v>0</v>
      </c>
      <c r="O10" s="54">
        <v>0</v>
      </c>
      <c r="P10" s="54">
        <f t="shared" si="0"/>
        <v>0</v>
      </c>
      <c r="Q10" s="54" t="s">
        <v>34</v>
      </c>
    </row>
    <row r="11" spans="1:17" ht="33" x14ac:dyDescent="0.3">
      <c r="A11" s="194">
        <v>0.61773148148148149</v>
      </c>
      <c r="B11" s="2">
        <v>9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198" t="s">
        <v>133</v>
      </c>
      <c r="I11" s="55" t="s">
        <v>6</v>
      </c>
      <c r="J11" s="140" t="s">
        <v>40</v>
      </c>
      <c r="K11" s="140" t="s">
        <v>40</v>
      </c>
      <c r="L11" s="140" t="s">
        <v>40</v>
      </c>
      <c r="M11" s="54">
        <v>0</v>
      </c>
      <c r="N11" s="54">
        <v>0</v>
      </c>
      <c r="O11" s="54">
        <v>0</v>
      </c>
      <c r="P11" s="54">
        <f t="shared" si="0"/>
        <v>0</v>
      </c>
      <c r="Q11" s="54" t="s">
        <v>34</v>
      </c>
    </row>
    <row r="12" spans="1:17" ht="33" x14ac:dyDescent="0.3">
      <c r="A12" s="194">
        <v>0.61789351851851848</v>
      </c>
      <c r="B12" s="2">
        <v>10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198" t="s">
        <v>133</v>
      </c>
      <c r="I12" s="55" t="s">
        <v>6</v>
      </c>
      <c r="J12" s="140" t="s">
        <v>40</v>
      </c>
      <c r="K12" s="140" t="s">
        <v>40</v>
      </c>
      <c r="L12" s="140" t="s">
        <v>40</v>
      </c>
      <c r="M12" s="54">
        <v>0</v>
      </c>
      <c r="N12" s="54">
        <v>0</v>
      </c>
      <c r="O12" s="54">
        <v>0</v>
      </c>
      <c r="P12" s="54">
        <f t="shared" si="0"/>
        <v>0</v>
      </c>
      <c r="Q12" s="54" t="s">
        <v>34</v>
      </c>
    </row>
    <row r="13" spans="1:17" ht="33" x14ac:dyDescent="0.3">
      <c r="A13" s="194">
        <v>0.61805555555555558</v>
      </c>
      <c r="B13" s="2">
        <v>11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198" t="s">
        <v>133</v>
      </c>
      <c r="I13" s="55" t="s">
        <v>6</v>
      </c>
      <c r="J13" s="140" t="s">
        <v>40</v>
      </c>
      <c r="K13" s="140" t="s">
        <v>40</v>
      </c>
      <c r="L13" s="140" t="s">
        <v>40</v>
      </c>
      <c r="M13" s="54">
        <v>0</v>
      </c>
      <c r="N13" s="54">
        <v>0</v>
      </c>
      <c r="O13" s="54">
        <v>0</v>
      </c>
      <c r="P13" s="54">
        <f t="shared" si="0"/>
        <v>0</v>
      </c>
      <c r="Q13" s="54" t="s">
        <v>34</v>
      </c>
    </row>
    <row r="14" spans="1:17" ht="33" x14ac:dyDescent="0.3">
      <c r="A14" s="194">
        <v>0.61821759259259257</v>
      </c>
      <c r="B14" s="2">
        <v>12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198" t="s">
        <v>133</v>
      </c>
      <c r="I14" s="55" t="s">
        <v>6</v>
      </c>
      <c r="J14" s="140" t="s">
        <v>40</v>
      </c>
      <c r="K14" s="140" t="s">
        <v>40</v>
      </c>
      <c r="L14" s="140" t="s">
        <v>40</v>
      </c>
      <c r="M14" s="54">
        <v>0</v>
      </c>
      <c r="N14" s="54">
        <v>0</v>
      </c>
      <c r="O14" s="54">
        <v>0</v>
      </c>
      <c r="P14" s="54">
        <f t="shared" si="0"/>
        <v>0</v>
      </c>
      <c r="Q14" s="54" t="s">
        <v>34</v>
      </c>
    </row>
    <row r="15" spans="1:17" ht="33" x14ac:dyDescent="0.3">
      <c r="A15" s="194">
        <v>0.61837962962962967</v>
      </c>
      <c r="B15" s="2">
        <v>13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198" t="s">
        <v>133</v>
      </c>
      <c r="I15" s="55" t="s">
        <v>6</v>
      </c>
      <c r="J15" s="140" t="s">
        <v>40</v>
      </c>
      <c r="K15" s="140" t="s">
        <v>40</v>
      </c>
      <c r="L15" s="140" t="s">
        <v>40</v>
      </c>
      <c r="M15" s="54">
        <v>0</v>
      </c>
      <c r="N15" s="54">
        <v>0</v>
      </c>
      <c r="O15" s="54">
        <v>0</v>
      </c>
      <c r="P15" s="54">
        <f t="shared" si="0"/>
        <v>0</v>
      </c>
      <c r="Q15" s="54" t="s">
        <v>34</v>
      </c>
    </row>
    <row r="16" spans="1:17" ht="33" x14ac:dyDescent="0.3">
      <c r="A16" s="194">
        <v>0.61853009259259262</v>
      </c>
      <c r="B16" s="2">
        <v>14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198" t="s">
        <v>133</v>
      </c>
      <c r="I16" s="55" t="s">
        <v>6</v>
      </c>
      <c r="J16" s="140" t="s">
        <v>40</v>
      </c>
      <c r="K16" s="140" t="s">
        <v>40</v>
      </c>
      <c r="L16" s="140" t="s">
        <v>40</v>
      </c>
      <c r="M16" s="54">
        <v>0</v>
      </c>
      <c r="N16" s="54">
        <v>0</v>
      </c>
      <c r="O16" s="54">
        <v>0</v>
      </c>
      <c r="P16" s="54">
        <f t="shared" si="0"/>
        <v>0</v>
      </c>
      <c r="Q16" s="54" t="s">
        <v>34</v>
      </c>
    </row>
    <row r="17" spans="1:17" ht="33" x14ac:dyDescent="0.3">
      <c r="A17" s="194">
        <v>0.61870370370370364</v>
      </c>
      <c r="B17" s="2">
        <v>15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198" t="s">
        <v>133</v>
      </c>
      <c r="I17" s="55" t="s">
        <v>6</v>
      </c>
      <c r="J17" s="140" t="s">
        <v>40</v>
      </c>
      <c r="K17" s="140" t="s">
        <v>40</v>
      </c>
      <c r="L17" s="140" t="s">
        <v>40</v>
      </c>
      <c r="M17" s="54">
        <v>0</v>
      </c>
      <c r="N17" s="54">
        <v>0</v>
      </c>
      <c r="O17" s="54">
        <v>0</v>
      </c>
      <c r="P17" s="54">
        <f t="shared" si="0"/>
        <v>0</v>
      </c>
      <c r="Q17" s="54" t="s">
        <v>34</v>
      </c>
    </row>
    <row r="18" spans="1:17" ht="33" x14ac:dyDescent="0.3">
      <c r="A18" s="194">
        <v>0.61886574074074074</v>
      </c>
      <c r="B18" s="2">
        <v>16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198" t="s">
        <v>133</v>
      </c>
      <c r="I18" s="55" t="s">
        <v>6</v>
      </c>
      <c r="J18" s="140" t="s">
        <v>40</v>
      </c>
      <c r="K18" s="140" t="s">
        <v>40</v>
      </c>
      <c r="L18" s="140" t="s">
        <v>40</v>
      </c>
      <c r="M18" s="54">
        <v>0</v>
      </c>
      <c r="N18" s="54">
        <v>0</v>
      </c>
      <c r="O18" s="54">
        <v>0</v>
      </c>
      <c r="P18" s="54">
        <f t="shared" si="0"/>
        <v>0</v>
      </c>
      <c r="Q18" s="54" t="s">
        <v>34</v>
      </c>
    </row>
    <row r="19" spans="1:17" ht="33" x14ac:dyDescent="0.3">
      <c r="A19" s="194">
        <v>0.61902777777777784</v>
      </c>
      <c r="B19" s="2">
        <v>17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198" t="s">
        <v>133</v>
      </c>
      <c r="I19" s="55" t="s">
        <v>6</v>
      </c>
      <c r="J19" s="140" t="s">
        <v>40</v>
      </c>
      <c r="K19" s="140" t="s">
        <v>40</v>
      </c>
      <c r="L19" s="140" t="s">
        <v>40</v>
      </c>
      <c r="M19" s="54">
        <v>0</v>
      </c>
      <c r="N19" s="54">
        <v>0</v>
      </c>
      <c r="O19" s="54">
        <v>0</v>
      </c>
      <c r="P19" s="54">
        <f t="shared" si="0"/>
        <v>0</v>
      </c>
      <c r="Q19" s="54" t="s">
        <v>34</v>
      </c>
    </row>
    <row r="20" spans="1:17" ht="33" x14ac:dyDescent="0.3">
      <c r="A20" s="194">
        <v>0.61918981481481483</v>
      </c>
      <c r="B20" s="2">
        <v>18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198" t="s">
        <v>133</v>
      </c>
      <c r="I20" s="55" t="s">
        <v>6</v>
      </c>
      <c r="J20" s="140" t="s">
        <v>40</v>
      </c>
      <c r="K20" s="140" t="s">
        <v>40</v>
      </c>
      <c r="L20" s="140" t="s">
        <v>40</v>
      </c>
      <c r="M20" s="54">
        <v>0</v>
      </c>
      <c r="N20" s="54">
        <v>0</v>
      </c>
      <c r="O20" s="54">
        <v>0</v>
      </c>
      <c r="P20" s="54">
        <f t="shared" si="0"/>
        <v>0</v>
      </c>
      <c r="Q20" s="54" t="s">
        <v>34</v>
      </c>
    </row>
    <row r="21" spans="1:17" ht="33" x14ac:dyDescent="0.3">
      <c r="A21" s="194">
        <v>0.61935185185185182</v>
      </c>
      <c r="B21" s="2">
        <v>19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198" t="s">
        <v>133</v>
      </c>
      <c r="I21" s="55" t="s">
        <v>6</v>
      </c>
      <c r="J21" s="140" t="s">
        <v>40</v>
      </c>
      <c r="K21" s="140" t="s">
        <v>40</v>
      </c>
      <c r="L21" s="140" t="s">
        <v>40</v>
      </c>
      <c r="M21" s="54">
        <v>0</v>
      </c>
      <c r="N21" s="54">
        <v>0</v>
      </c>
      <c r="O21" s="54">
        <v>0</v>
      </c>
      <c r="P21" s="54">
        <f t="shared" si="0"/>
        <v>0</v>
      </c>
      <c r="Q21" s="54" t="s">
        <v>34</v>
      </c>
    </row>
    <row r="22" spans="1:17" ht="33" x14ac:dyDescent="0.3">
      <c r="A22" s="194">
        <v>0.61951388888888892</v>
      </c>
      <c r="B22" s="2">
        <v>20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198" t="s">
        <v>133</v>
      </c>
      <c r="I22" s="55" t="s">
        <v>6</v>
      </c>
      <c r="J22" s="140" t="s">
        <v>40</v>
      </c>
      <c r="K22" s="140" t="s">
        <v>40</v>
      </c>
      <c r="L22" s="140" t="s">
        <v>40</v>
      </c>
      <c r="M22" s="54">
        <v>0</v>
      </c>
      <c r="N22" s="54">
        <v>0</v>
      </c>
      <c r="O22" s="54">
        <v>0</v>
      </c>
      <c r="P22" s="54">
        <f t="shared" si="0"/>
        <v>0</v>
      </c>
      <c r="Q22" s="54" t="s">
        <v>34</v>
      </c>
    </row>
    <row r="23" spans="1:17" ht="33" x14ac:dyDescent="0.3">
      <c r="A23" s="194">
        <v>0.61967592592592591</v>
      </c>
      <c r="B23" s="2">
        <v>21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198" t="s">
        <v>133</v>
      </c>
      <c r="I23" s="55" t="s">
        <v>6</v>
      </c>
      <c r="J23" s="140" t="s">
        <v>40</v>
      </c>
      <c r="K23" s="140" t="s">
        <v>40</v>
      </c>
      <c r="L23" s="140" t="s">
        <v>40</v>
      </c>
      <c r="M23" s="54">
        <v>0</v>
      </c>
      <c r="N23" s="54">
        <v>0</v>
      </c>
      <c r="O23" s="54">
        <v>0</v>
      </c>
      <c r="P23" s="54">
        <f t="shared" si="0"/>
        <v>0</v>
      </c>
      <c r="Q23" s="54" t="s">
        <v>34</v>
      </c>
    </row>
    <row r="24" spans="1:17" ht="33" x14ac:dyDescent="0.3">
      <c r="A24" s="194">
        <v>0.61982638888888886</v>
      </c>
      <c r="B24" s="2">
        <v>22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198" t="s">
        <v>133</v>
      </c>
      <c r="I24" s="55" t="s">
        <v>6</v>
      </c>
      <c r="J24" s="140" t="s">
        <v>40</v>
      </c>
      <c r="K24" s="140" t="s">
        <v>40</v>
      </c>
      <c r="L24" s="140" t="s">
        <v>40</v>
      </c>
      <c r="M24" s="54">
        <v>0</v>
      </c>
      <c r="N24" s="54">
        <v>0</v>
      </c>
      <c r="O24" s="54">
        <v>0</v>
      </c>
      <c r="P24" s="54">
        <f t="shared" si="0"/>
        <v>0</v>
      </c>
      <c r="Q24" s="54" t="s">
        <v>34</v>
      </c>
    </row>
    <row r="25" spans="1:17" ht="33" x14ac:dyDescent="0.3">
      <c r="A25" s="194">
        <v>0.62</v>
      </c>
      <c r="B25" s="2">
        <v>23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198" t="s">
        <v>133</v>
      </c>
      <c r="I25" s="55" t="s">
        <v>6</v>
      </c>
      <c r="J25" s="140" t="s">
        <v>40</v>
      </c>
      <c r="K25" s="140" t="s">
        <v>40</v>
      </c>
      <c r="L25" s="140" t="s">
        <v>40</v>
      </c>
      <c r="M25" s="54">
        <v>0</v>
      </c>
      <c r="N25" s="54">
        <v>0</v>
      </c>
      <c r="O25" s="54">
        <v>0</v>
      </c>
      <c r="P25" s="54">
        <f t="shared" si="0"/>
        <v>0</v>
      </c>
      <c r="Q25" s="54" t="s">
        <v>34</v>
      </c>
    </row>
    <row r="26" spans="1:17" ht="33" x14ac:dyDescent="0.3">
      <c r="A26" s="194">
        <v>0.62016203703703698</v>
      </c>
      <c r="B26" s="2">
        <v>24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198" t="s">
        <v>133</v>
      </c>
      <c r="I26" s="55" t="s">
        <v>6</v>
      </c>
      <c r="J26" s="140" t="s">
        <v>40</v>
      </c>
      <c r="K26" s="140" t="s">
        <v>40</v>
      </c>
      <c r="L26" s="140" t="s">
        <v>40</v>
      </c>
      <c r="M26" s="54">
        <v>0</v>
      </c>
      <c r="N26" s="54">
        <v>0</v>
      </c>
      <c r="O26" s="54">
        <v>0</v>
      </c>
      <c r="P26" s="54">
        <f t="shared" si="0"/>
        <v>0</v>
      </c>
      <c r="Q26" s="54" t="s">
        <v>34</v>
      </c>
    </row>
    <row r="27" spans="1:17" ht="33" x14ac:dyDescent="0.3">
      <c r="A27" s="194">
        <v>0.62032407407407408</v>
      </c>
      <c r="B27" s="2">
        <v>25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198" t="s">
        <v>133</v>
      </c>
      <c r="I27" s="55" t="s">
        <v>6</v>
      </c>
      <c r="J27" s="140" t="s">
        <v>40</v>
      </c>
      <c r="K27" s="140" t="s">
        <v>40</v>
      </c>
      <c r="L27" s="140" t="s">
        <v>40</v>
      </c>
      <c r="M27" s="54">
        <v>0</v>
      </c>
      <c r="N27" s="54">
        <v>0</v>
      </c>
      <c r="O27" s="54">
        <v>0</v>
      </c>
      <c r="P27" s="54">
        <f t="shared" si="0"/>
        <v>0</v>
      </c>
      <c r="Q27" s="54" t="s">
        <v>34</v>
      </c>
    </row>
    <row r="28" spans="1:17" ht="33" x14ac:dyDescent="0.3">
      <c r="A28" s="194">
        <v>0.62048611111111118</v>
      </c>
      <c r="B28" s="2">
        <v>26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198" t="s">
        <v>133</v>
      </c>
      <c r="I28" s="55" t="s">
        <v>6</v>
      </c>
      <c r="J28" s="140" t="s">
        <v>40</v>
      </c>
      <c r="K28" s="140" t="s">
        <v>40</v>
      </c>
      <c r="L28" s="140" t="s">
        <v>40</v>
      </c>
      <c r="M28" s="54">
        <v>0</v>
      </c>
      <c r="N28" s="54">
        <v>0</v>
      </c>
      <c r="O28" s="54">
        <v>0</v>
      </c>
      <c r="P28" s="54">
        <f t="shared" si="0"/>
        <v>0</v>
      </c>
      <c r="Q28" s="54" t="s">
        <v>34</v>
      </c>
    </row>
    <row r="29" spans="1:17" ht="33" x14ac:dyDescent="0.3">
      <c r="A29" s="194">
        <v>0.62064814814814817</v>
      </c>
      <c r="B29" s="2">
        <v>27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198" t="s">
        <v>133</v>
      </c>
      <c r="I29" s="55" t="s">
        <v>6</v>
      </c>
      <c r="J29" s="140" t="s">
        <v>40</v>
      </c>
      <c r="K29" s="140" t="s">
        <v>40</v>
      </c>
      <c r="L29" s="140" t="s">
        <v>40</v>
      </c>
      <c r="M29" s="54">
        <v>0</v>
      </c>
      <c r="N29" s="54">
        <v>0</v>
      </c>
      <c r="O29" s="54">
        <v>0</v>
      </c>
      <c r="P29" s="54">
        <f t="shared" si="0"/>
        <v>0</v>
      </c>
      <c r="Q29" s="54" t="s">
        <v>34</v>
      </c>
    </row>
    <row r="30" spans="1:17" ht="33" x14ac:dyDescent="0.3">
      <c r="A30" s="194">
        <v>0.62081018518518516</v>
      </c>
      <c r="B30" s="2">
        <v>28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198" t="s">
        <v>133</v>
      </c>
      <c r="I30" s="55" t="s">
        <v>6</v>
      </c>
      <c r="J30" s="140" t="s">
        <v>40</v>
      </c>
      <c r="K30" s="140" t="s">
        <v>40</v>
      </c>
      <c r="L30" s="140" t="s">
        <v>40</v>
      </c>
      <c r="M30" s="54">
        <v>0</v>
      </c>
      <c r="N30" s="54">
        <v>0</v>
      </c>
      <c r="O30" s="54">
        <v>0</v>
      </c>
      <c r="P30" s="54">
        <f t="shared" si="0"/>
        <v>0</v>
      </c>
      <c r="Q30" s="54" t="s">
        <v>34</v>
      </c>
    </row>
    <row r="31" spans="1:17" ht="33" x14ac:dyDescent="0.3">
      <c r="A31" s="194">
        <v>0.62097222222222226</v>
      </c>
      <c r="B31" s="2">
        <v>29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198" t="s">
        <v>133</v>
      </c>
      <c r="I31" s="55" t="s">
        <v>6</v>
      </c>
      <c r="J31" s="140" t="s">
        <v>40</v>
      </c>
      <c r="K31" s="140" t="s">
        <v>40</v>
      </c>
      <c r="L31" s="140" t="s">
        <v>40</v>
      </c>
      <c r="M31" s="54">
        <v>0</v>
      </c>
      <c r="N31" s="54">
        <v>0</v>
      </c>
      <c r="O31" s="54">
        <v>0</v>
      </c>
      <c r="P31" s="54">
        <f t="shared" si="0"/>
        <v>0</v>
      </c>
      <c r="Q31" s="54" t="s">
        <v>34</v>
      </c>
    </row>
    <row r="32" spans="1:17" ht="33" x14ac:dyDescent="0.3">
      <c r="A32" s="194">
        <v>0.62113425925925925</v>
      </c>
      <c r="B32" s="2">
        <v>30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198" t="s">
        <v>133</v>
      </c>
      <c r="I32" s="55" t="s">
        <v>6</v>
      </c>
      <c r="J32" s="140" t="s">
        <v>40</v>
      </c>
      <c r="K32" s="140" t="s">
        <v>40</v>
      </c>
      <c r="L32" s="140" t="s">
        <v>40</v>
      </c>
      <c r="M32" s="54">
        <v>0</v>
      </c>
      <c r="N32" s="54">
        <v>0</v>
      </c>
      <c r="O32" s="54">
        <v>0</v>
      </c>
      <c r="P32" s="54">
        <f t="shared" si="0"/>
        <v>0</v>
      </c>
      <c r="Q32" s="54" t="s">
        <v>34</v>
      </c>
    </row>
    <row r="33" spans="1:17" ht="33" x14ac:dyDescent="0.3">
      <c r="A33" s="194">
        <v>0.62129629629629635</v>
      </c>
      <c r="B33" s="2">
        <v>31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198" t="s">
        <v>133</v>
      </c>
      <c r="I33" s="55" t="s">
        <v>6</v>
      </c>
      <c r="J33" s="140" t="s">
        <v>40</v>
      </c>
      <c r="K33" s="140" t="s">
        <v>40</v>
      </c>
      <c r="L33" s="140" t="s">
        <v>40</v>
      </c>
      <c r="M33" s="54">
        <v>0</v>
      </c>
      <c r="N33" s="54">
        <v>0</v>
      </c>
      <c r="O33" s="54">
        <v>0</v>
      </c>
      <c r="P33" s="54">
        <f t="shared" si="0"/>
        <v>0</v>
      </c>
      <c r="Q33" s="54" t="s">
        <v>34</v>
      </c>
    </row>
    <row r="34" spans="1:17" ht="33" x14ac:dyDescent="0.3">
      <c r="A34" s="194">
        <v>0.62145833333333333</v>
      </c>
      <c r="B34" s="2">
        <v>32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198" t="s">
        <v>133</v>
      </c>
      <c r="I34" s="55" t="s">
        <v>6</v>
      </c>
      <c r="J34" s="140" t="s">
        <v>40</v>
      </c>
      <c r="K34" s="140" t="s">
        <v>40</v>
      </c>
      <c r="L34" s="140" t="s">
        <v>40</v>
      </c>
      <c r="M34" s="54">
        <v>0</v>
      </c>
      <c r="N34" s="54">
        <v>0</v>
      </c>
      <c r="O34" s="54">
        <v>0</v>
      </c>
      <c r="P34" s="54">
        <f t="shared" si="0"/>
        <v>0</v>
      </c>
      <c r="Q34" s="54" t="s">
        <v>34</v>
      </c>
    </row>
    <row r="35" spans="1:17" ht="33.75" thickBot="1" x14ac:dyDescent="0.35">
      <c r="A35" s="194">
        <v>0.62162037037037032</v>
      </c>
      <c r="B35" s="2">
        <v>33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198" t="s">
        <v>133</v>
      </c>
      <c r="I35" s="55" t="s">
        <v>6</v>
      </c>
      <c r="J35" s="140" t="s">
        <v>40</v>
      </c>
      <c r="K35" s="140" t="s">
        <v>40</v>
      </c>
      <c r="L35" s="140" t="s">
        <v>40</v>
      </c>
      <c r="M35" s="54">
        <v>0</v>
      </c>
      <c r="N35" s="54">
        <v>0</v>
      </c>
      <c r="O35" s="54">
        <v>0</v>
      </c>
      <c r="P35" s="54">
        <f t="shared" si="0"/>
        <v>0</v>
      </c>
      <c r="Q35" s="54" t="s">
        <v>34</v>
      </c>
    </row>
    <row r="36" spans="1:17" x14ac:dyDescent="0.25">
      <c r="A36" s="187" t="s">
        <v>24</v>
      </c>
      <c r="B36" s="36"/>
      <c r="C36" s="37">
        <f>AVERAGE(C4:C35)</f>
        <v>0</v>
      </c>
      <c r="D36" s="37">
        <f>AVERAGE(D4:D35)</f>
        <v>0</v>
      </c>
      <c r="E36" s="37">
        <f t="shared" ref="E36:G36" si="1">AVERAGE(E4:E35)</f>
        <v>0</v>
      </c>
      <c r="F36" s="37">
        <f t="shared" si="1"/>
        <v>0</v>
      </c>
      <c r="G36" s="37">
        <f t="shared" si="1"/>
        <v>0</v>
      </c>
      <c r="H36" s="36"/>
      <c r="I36" s="137" t="s">
        <v>74</v>
      </c>
      <c r="J36" s="36">
        <f>COUNTIF(J4:J35,"Yes")</f>
        <v>0</v>
      </c>
      <c r="K36" s="36">
        <f>COUNTIF(K4:K35,"Yes")</f>
        <v>0</v>
      </c>
      <c r="L36" s="36">
        <f>COUNTIF(L4:L35,"Yes")</f>
        <v>0</v>
      </c>
      <c r="M36" s="37"/>
      <c r="N36" s="37"/>
      <c r="O36" s="37"/>
      <c r="P36" s="37"/>
      <c r="Q36" s="37"/>
    </row>
    <row r="37" spans="1:17" ht="17.25" thickBot="1" x14ac:dyDescent="0.3">
      <c r="A37" s="188" t="s">
        <v>25</v>
      </c>
      <c r="B37" s="33"/>
      <c r="C37" s="34">
        <f>MAX(C4:C35)</f>
        <v>0</v>
      </c>
      <c r="D37" s="34">
        <f>MAX(D4:D35)</f>
        <v>0</v>
      </c>
      <c r="E37" s="34">
        <f t="shared" ref="E37:G37" si="2">MAX(E4:E35)</f>
        <v>0</v>
      </c>
      <c r="F37" s="34">
        <f t="shared" si="2"/>
        <v>0</v>
      </c>
      <c r="G37" s="34">
        <f t="shared" si="2"/>
        <v>0</v>
      </c>
      <c r="H37" s="33"/>
      <c r="I37" s="138" t="s">
        <v>75</v>
      </c>
      <c r="J37" s="69">
        <f>J36/33*100</f>
        <v>0</v>
      </c>
      <c r="K37" s="69">
        <f t="shared" ref="K37:L37" si="3">K36/33*100</f>
        <v>0</v>
      </c>
      <c r="L37" s="69">
        <f t="shared" si="3"/>
        <v>0</v>
      </c>
      <c r="M37" s="34"/>
      <c r="N37" s="34"/>
      <c r="O37" s="34"/>
      <c r="P37" s="34"/>
      <c r="Q37" s="34"/>
    </row>
    <row r="38" spans="1:17" ht="17.25" thickBot="1" x14ac:dyDescent="0.35"/>
    <row r="39" spans="1:17" x14ac:dyDescent="0.3">
      <c r="K39" s="127" t="s">
        <v>58</v>
      </c>
      <c r="L39" s="142" t="s">
        <v>72</v>
      </c>
      <c r="M39" s="143" t="s">
        <v>73</v>
      </c>
      <c r="N39" s="3"/>
      <c r="O39" s="127" t="s">
        <v>90</v>
      </c>
      <c r="P39" s="142" t="s">
        <v>72</v>
      </c>
      <c r="Q39" s="143" t="s">
        <v>73</v>
      </c>
    </row>
    <row r="40" spans="1:17" x14ac:dyDescent="0.3">
      <c r="K40" s="128" t="s">
        <v>6</v>
      </c>
      <c r="L40" s="129">
        <f>COUNTIF(I4:I35, "Not a Reef")</f>
        <v>32</v>
      </c>
      <c r="M40" s="130">
        <f>L40/L44*100</f>
        <v>100</v>
      </c>
      <c r="N40" s="3"/>
      <c r="O40" s="131" t="s">
        <v>34</v>
      </c>
      <c r="P40" s="129">
        <f>COUNTIF(Q2:Q35, "Low")</f>
        <v>33</v>
      </c>
      <c r="Q40" s="130">
        <f>P40/P43*100</f>
        <v>100</v>
      </c>
    </row>
    <row r="41" spans="1:17" x14ac:dyDescent="0.3">
      <c r="K41" s="131" t="s">
        <v>34</v>
      </c>
      <c r="L41" s="129">
        <v>0</v>
      </c>
      <c r="M41" s="130">
        <f>L41/L44*100</f>
        <v>0</v>
      </c>
      <c r="N41" s="3"/>
      <c r="O41" s="132" t="s">
        <v>33</v>
      </c>
      <c r="P41" s="129">
        <v>0</v>
      </c>
      <c r="Q41" s="130">
        <f>P41/P43*100</f>
        <v>0</v>
      </c>
    </row>
    <row r="42" spans="1:17" x14ac:dyDescent="0.3">
      <c r="K42" s="132" t="s">
        <v>33</v>
      </c>
      <c r="L42" s="129">
        <v>0</v>
      </c>
      <c r="M42" s="130">
        <f>L42/L44*100</f>
        <v>0</v>
      </c>
      <c r="N42" s="3"/>
      <c r="O42" s="133" t="s">
        <v>32</v>
      </c>
      <c r="P42" s="129">
        <v>0</v>
      </c>
      <c r="Q42" s="130">
        <f>P42/P43*100</f>
        <v>0</v>
      </c>
    </row>
    <row r="43" spans="1:17" ht="17.25" thickBot="1" x14ac:dyDescent="0.35">
      <c r="K43" s="133" t="s">
        <v>32</v>
      </c>
      <c r="L43" s="129">
        <v>0</v>
      </c>
      <c r="M43" s="130">
        <f>L43/L44*100</f>
        <v>0</v>
      </c>
      <c r="N43" s="3"/>
      <c r="O43" s="134" t="s">
        <v>71</v>
      </c>
      <c r="P43" s="135">
        <f>SUM(P40:P42)</f>
        <v>33</v>
      </c>
      <c r="Q43" s="136">
        <f>SUM(Q40:Q42)</f>
        <v>100</v>
      </c>
    </row>
    <row r="44" spans="1:17" ht="17.25" thickBot="1" x14ac:dyDescent="0.35">
      <c r="K44" s="134" t="s">
        <v>71</v>
      </c>
      <c r="L44" s="135">
        <f>SUM(L40:L43)</f>
        <v>32</v>
      </c>
      <c r="M44" s="136">
        <f>SUM(M40:M43)</f>
        <v>100</v>
      </c>
    </row>
  </sheetData>
  <mergeCells count="8">
    <mergeCell ref="H1:H2"/>
    <mergeCell ref="J1:L1"/>
    <mergeCell ref="M1:Q1"/>
    <mergeCell ref="A1:A2"/>
    <mergeCell ref="B1:B2"/>
    <mergeCell ref="C1:C2"/>
    <mergeCell ref="D1:D2"/>
    <mergeCell ref="E1:G1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55"/>
  <sheetViews>
    <sheetView workbookViewId="0">
      <selection activeCell="I2" sqref="I2"/>
    </sheetView>
  </sheetViews>
  <sheetFormatPr defaultRowHeight="16.5" x14ac:dyDescent="0.3"/>
  <cols>
    <col min="1" max="1" width="13.7109375" style="3" customWidth="1"/>
    <col min="2" max="2" width="16.42578125" style="3" bestFit="1" customWidth="1"/>
    <col min="3" max="3" width="12" style="6" bestFit="1" customWidth="1"/>
    <col min="4" max="4" width="9.140625" style="3" customWidth="1"/>
    <col min="5" max="5" width="12.28515625" style="6" customWidth="1"/>
    <col min="6" max="6" width="12.5703125" style="6" customWidth="1"/>
    <col min="7" max="7" width="9.140625" style="1" customWidth="1"/>
    <col min="8" max="8" width="20.5703125" style="1" customWidth="1"/>
    <col min="9" max="9" width="17" style="1" customWidth="1"/>
    <col min="10" max="11" width="11" style="3" customWidth="1"/>
    <col min="12" max="12" width="9.140625" style="2" customWidth="1"/>
    <col min="13" max="13" width="18.85546875" style="3" customWidth="1"/>
    <col min="14" max="14" width="11.7109375" style="2" customWidth="1"/>
    <col min="15" max="15" width="11.7109375" style="1" customWidth="1"/>
    <col min="16" max="17" width="11.5703125" style="2" customWidth="1"/>
    <col min="18" max="19" width="9.140625" style="1" customWidth="1"/>
    <col min="20" max="20" width="15.5703125" style="1" bestFit="1" customWidth="1"/>
    <col min="21" max="16384" width="9.140625" style="1"/>
  </cols>
  <sheetData>
    <row r="1" spans="1:62" s="11" customFormat="1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4" t="s">
        <v>29</v>
      </c>
      <c r="F1" s="254"/>
      <c r="G1" s="254"/>
      <c r="H1" s="255" t="s">
        <v>35</v>
      </c>
      <c r="I1" s="84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</row>
    <row r="2" spans="1:62" s="11" customFormat="1" ht="17.25" thickBot="1" x14ac:dyDescent="0.35">
      <c r="A2" s="251"/>
      <c r="B2" s="251"/>
      <c r="C2" s="253"/>
      <c r="D2" s="251"/>
      <c r="E2" s="17" t="s">
        <v>30</v>
      </c>
      <c r="F2" s="17" t="s">
        <v>38</v>
      </c>
      <c r="G2" s="18" t="s">
        <v>31</v>
      </c>
      <c r="H2" s="256"/>
      <c r="I2" s="41" t="s">
        <v>135</v>
      </c>
      <c r="J2" s="146" t="s">
        <v>56</v>
      </c>
      <c r="K2" s="146" t="s">
        <v>57</v>
      </c>
      <c r="L2" s="120" t="s">
        <v>76</v>
      </c>
      <c r="M2" s="172" t="s">
        <v>79</v>
      </c>
      <c r="N2" s="120" t="s">
        <v>28</v>
      </c>
      <c r="O2" s="172" t="s">
        <v>35</v>
      </c>
      <c r="P2" s="120" t="s">
        <v>88</v>
      </c>
      <c r="Q2" s="120" t="s">
        <v>76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</row>
    <row r="3" spans="1:62" ht="33" x14ac:dyDescent="0.3">
      <c r="A3" s="19">
        <v>0.58050925925925922</v>
      </c>
      <c r="B3" s="2">
        <v>1</v>
      </c>
      <c r="C3" s="20">
        <v>40.200000000000003</v>
      </c>
      <c r="D3" s="2">
        <v>1</v>
      </c>
      <c r="E3" s="20">
        <v>2.4</v>
      </c>
      <c r="F3" s="20">
        <v>11.2</v>
      </c>
      <c r="G3" s="21" t="s">
        <v>11</v>
      </c>
      <c r="H3" s="22" t="s">
        <v>131</v>
      </c>
      <c r="I3" s="23" t="s">
        <v>32</v>
      </c>
      <c r="J3" s="156" t="s">
        <v>39</v>
      </c>
      <c r="K3" s="140" t="s">
        <v>40</v>
      </c>
      <c r="L3" s="157" t="s">
        <v>40</v>
      </c>
      <c r="M3" s="167">
        <v>0</v>
      </c>
      <c r="N3" s="168">
        <v>50</v>
      </c>
      <c r="O3" s="168">
        <v>50</v>
      </c>
      <c r="P3" s="170">
        <f>AVERAGE(M3:O3)</f>
        <v>33.333333333333336</v>
      </c>
      <c r="Q3" s="170" t="s">
        <v>33</v>
      </c>
      <c r="R3" s="16"/>
    </row>
    <row r="4" spans="1:62" ht="33" x14ac:dyDescent="0.3">
      <c r="A4" s="19">
        <v>0.58061342592592591</v>
      </c>
      <c r="B4" s="2">
        <v>2</v>
      </c>
      <c r="C4" s="20">
        <v>27.666666666666668</v>
      </c>
      <c r="D4" s="2">
        <v>1</v>
      </c>
      <c r="E4" s="20">
        <v>2.2000000000000002</v>
      </c>
      <c r="F4" s="20">
        <v>9.6999999999999993</v>
      </c>
      <c r="G4" s="21" t="s">
        <v>11</v>
      </c>
      <c r="H4" s="22" t="s">
        <v>131</v>
      </c>
      <c r="I4" s="24" t="s">
        <v>33</v>
      </c>
      <c r="J4" s="140" t="s">
        <v>40</v>
      </c>
      <c r="K4" s="140" t="s">
        <v>40</v>
      </c>
      <c r="L4" s="157" t="s">
        <v>40</v>
      </c>
      <c r="M4" s="167">
        <v>0</v>
      </c>
      <c r="N4" s="54">
        <v>0</v>
      </c>
      <c r="O4" s="168">
        <v>50</v>
      </c>
      <c r="P4" s="171">
        <f t="shared" ref="P4:P46" si="0">AVERAGE(M4:O4)</f>
        <v>16.666666666666668</v>
      </c>
      <c r="Q4" s="171" t="s">
        <v>34</v>
      </c>
    </row>
    <row r="5" spans="1:62" ht="33" x14ac:dyDescent="0.3">
      <c r="A5" s="19">
        <v>0.58075231481481482</v>
      </c>
      <c r="B5" s="2">
        <v>3</v>
      </c>
      <c r="C5" s="20">
        <v>61.333333333333336</v>
      </c>
      <c r="D5" s="2">
        <v>1</v>
      </c>
      <c r="E5" s="20">
        <v>2.3333333333333335</v>
      </c>
      <c r="F5" s="20">
        <v>10.583333333333334</v>
      </c>
      <c r="G5" s="21" t="s">
        <v>11</v>
      </c>
      <c r="H5" s="22" t="s">
        <v>131</v>
      </c>
      <c r="I5" s="23" t="s">
        <v>32</v>
      </c>
      <c r="J5" s="156" t="s">
        <v>39</v>
      </c>
      <c r="K5" s="156" t="s">
        <v>39</v>
      </c>
      <c r="L5" s="158" t="s">
        <v>39</v>
      </c>
      <c r="M5" s="167">
        <v>0</v>
      </c>
      <c r="N5" s="56">
        <v>100</v>
      </c>
      <c r="O5" s="168">
        <v>50</v>
      </c>
      <c r="P5" s="170">
        <f t="shared" si="0"/>
        <v>50</v>
      </c>
      <c r="Q5" s="170" t="s">
        <v>33</v>
      </c>
    </row>
    <row r="6" spans="1:62" ht="33" x14ac:dyDescent="0.3">
      <c r="A6" s="19">
        <v>0.58087962962962958</v>
      </c>
      <c r="B6" s="2">
        <v>4</v>
      </c>
      <c r="C6" s="20">
        <v>52.666666666666664</v>
      </c>
      <c r="D6" s="2">
        <v>1</v>
      </c>
      <c r="E6" s="20">
        <v>2.3333333333333335</v>
      </c>
      <c r="F6" s="20">
        <v>10</v>
      </c>
      <c r="G6" s="21" t="s">
        <v>11</v>
      </c>
      <c r="H6" s="22" t="s">
        <v>131</v>
      </c>
      <c r="I6" s="24" t="s">
        <v>33</v>
      </c>
      <c r="J6" s="156" t="s">
        <v>39</v>
      </c>
      <c r="K6" s="156" t="s">
        <v>39</v>
      </c>
      <c r="L6" s="158" t="s">
        <v>39</v>
      </c>
      <c r="M6" s="167">
        <v>0</v>
      </c>
      <c r="N6" s="56">
        <v>100</v>
      </c>
      <c r="O6" s="168">
        <v>50</v>
      </c>
      <c r="P6" s="170">
        <f t="shared" si="0"/>
        <v>50</v>
      </c>
      <c r="Q6" s="170" t="s">
        <v>33</v>
      </c>
    </row>
    <row r="7" spans="1:62" ht="33" x14ac:dyDescent="0.3">
      <c r="A7" s="19">
        <v>0.58100694444444445</v>
      </c>
      <c r="B7" s="2">
        <v>5</v>
      </c>
      <c r="C7" s="20">
        <v>19.333333333333332</v>
      </c>
      <c r="D7" s="2">
        <v>1</v>
      </c>
      <c r="E7" s="20">
        <v>1.6</v>
      </c>
      <c r="F7" s="20">
        <v>6.6</v>
      </c>
      <c r="G7" s="21" t="s">
        <v>11</v>
      </c>
      <c r="H7" s="22" t="s">
        <v>131</v>
      </c>
      <c r="I7" s="25" t="s">
        <v>34</v>
      </c>
      <c r="J7" s="140" t="s">
        <v>40</v>
      </c>
      <c r="K7" s="140" t="s">
        <v>40</v>
      </c>
      <c r="L7" s="157" t="s">
        <v>40</v>
      </c>
      <c r="M7" s="167">
        <v>0</v>
      </c>
      <c r="N7" s="54">
        <v>0</v>
      </c>
      <c r="O7" s="168">
        <v>50</v>
      </c>
      <c r="P7" s="171">
        <f t="shared" si="0"/>
        <v>16.666666666666668</v>
      </c>
      <c r="Q7" s="171" t="s">
        <v>34</v>
      </c>
    </row>
    <row r="8" spans="1:62" ht="33" x14ac:dyDescent="0.3">
      <c r="A8" s="19">
        <v>0.58113425925925932</v>
      </c>
      <c r="B8" s="2">
        <v>6</v>
      </c>
      <c r="C8" s="20">
        <v>16.5</v>
      </c>
      <c r="D8" s="2">
        <v>1</v>
      </c>
      <c r="E8" s="20">
        <v>2.25</v>
      </c>
      <c r="F8" s="20">
        <v>10.25</v>
      </c>
      <c r="G8" s="21" t="s">
        <v>11</v>
      </c>
      <c r="H8" s="22" t="s">
        <v>131</v>
      </c>
      <c r="I8" s="25" t="s">
        <v>34</v>
      </c>
      <c r="J8" s="140" t="s">
        <v>40</v>
      </c>
      <c r="K8" s="140" t="s">
        <v>40</v>
      </c>
      <c r="L8" s="157" t="s">
        <v>40</v>
      </c>
      <c r="M8" s="167">
        <v>0</v>
      </c>
      <c r="N8" s="54">
        <v>0</v>
      </c>
      <c r="O8" s="168">
        <v>50</v>
      </c>
      <c r="P8" s="171">
        <f t="shared" si="0"/>
        <v>16.666666666666668</v>
      </c>
      <c r="Q8" s="171" t="s">
        <v>34</v>
      </c>
    </row>
    <row r="9" spans="1:62" ht="33" x14ac:dyDescent="0.3">
      <c r="A9" s="19">
        <v>0.58124999999999993</v>
      </c>
      <c r="B9" s="2">
        <v>7</v>
      </c>
      <c r="C9" s="20">
        <v>19.333333333333332</v>
      </c>
      <c r="D9" s="2">
        <v>1</v>
      </c>
      <c r="E9" s="20">
        <v>1.6666666666666667</v>
      </c>
      <c r="F9" s="20">
        <v>6.166666666666667</v>
      </c>
      <c r="G9" s="21" t="s">
        <v>9</v>
      </c>
      <c r="H9" s="22" t="s">
        <v>131</v>
      </c>
      <c r="I9" s="25" t="s">
        <v>34</v>
      </c>
      <c r="J9" s="140" t="s">
        <v>40</v>
      </c>
      <c r="K9" s="140" t="s">
        <v>40</v>
      </c>
      <c r="L9" s="157" t="s">
        <v>40</v>
      </c>
      <c r="M9" s="167">
        <v>0</v>
      </c>
      <c r="N9" s="54">
        <v>0</v>
      </c>
      <c r="O9" s="168">
        <v>50</v>
      </c>
      <c r="P9" s="171">
        <f t="shared" si="0"/>
        <v>16.666666666666668</v>
      </c>
      <c r="Q9" s="171" t="s">
        <v>34</v>
      </c>
    </row>
    <row r="10" spans="1:62" ht="33" x14ac:dyDescent="0.3">
      <c r="A10" s="19">
        <v>0.58137731481481481</v>
      </c>
      <c r="B10" s="2">
        <v>8</v>
      </c>
      <c r="C10" s="20">
        <v>22.666666666666668</v>
      </c>
      <c r="D10" s="2">
        <v>1</v>
      </c>
      <c r="E10" s="20">
        <v>1.1666666666666667</v>
      </c>
      <c r="F10" s="20">
        <v>4.25</v>
      </c>
      <c r="G10" s="21" t="s">
        <v>9</v>
      </c>
      <c r="H10" s="22" t="s">
        <v>131</v>
      </c>
      <c r="I10" s="25" t="s">
        <v>34</v>
      </c>
      <c r="J10" s="140" t="s">
        <v>40</v>
      </c>
      <c r="K10" s="140" t="s">
        <v>40</v>
      </c>
      <c r="L10" s="157" t="s">
        <v>40</v>
      </c>
      <c r="M10" s="167">
        <v>0</v>
      </c>
      <c r="N10" s="54">
        <v>0</v>
      </c>
      <c r="O10" s="168">
        <v>50</v>
      </c>
      <c r="P10" s="171">
        <f t="shared" si="0"/>
        <v>16.666666666666668</v>
      </c>
      <c r="Q10" s="171" t="s">
        <v>34</v>
      </c>
    </row>
    <row r="11" spans="1:62" x14ac:dyDescent="0.3">
      <c r="A11" s="19">
        <v>0.58150462962962968</v>
      </c>
      <c r="B11" s="2">
        <v>9</v>
      </c>
      <c r="C11" s="20">
        <v>5.5</v>
      </c>
      <c r="D11" s="2">
        <v>1</v>
      </c>
      <c r="E11" s="20"/>
      <c r="F11" s="20">
        <v>0</v>
      </c>
      <c r="G11" s="21" t="s">
        <v>23</v>
      </c>
      <c r="H11" s="22" t="s">
        <v>37</v>
      </c>
      <c r="I11" s="26" t="s">
        <v>6</v>
      </c>
      <c r="J11" s="140" t="s">
        <v>40</v>
      </c>
      <c r="K11" s="140" t="s">
        <v>40</v>
      </c>
      <c r="L11" s="157" t="s">
        <v>40</v>
      </c>
      <c r="M11" s="167">
        <v>0</v>
      </c>
      <c r="N11" s="54">
        <v>0</v>
      </c>
      <c r="O11" s="167">
        <v>0</v>
      </c>
      <c r="P11" s="171">
        <f t="shared" si="0"/>
        <v>0</v>
      </c>
      <c r="Q11" s="171" t="s">
        <v>34</v>
      </c>
    </row>
    <row r="12" spans="1:62" ht="33" x14ac:dyDescent="0.3">
      <c r="A12" s="19">
        <v>0.58164351851851859</v>
      </c>
      <c r="B12" s="2">
        <v>10</v>
      </c>
      <c r="C12" s="20">
        <v>12.75</v>
      </c>
      <c r="D12" s="2">
        <v>1</v>
      </c>
      <c r="E12" s="20">
        <v>1.5</v>
      </c>
      <c r="F12" s="20">
        <v>7.5</v>
      </c>
      <c r="G12" s="21" t="s">
        <v>11</v>
      </c>
      <c r="H12" s="22" t="s">
        <v>131</v>
      </c>
      <c r="I12" s="25" t="s">
        <v>34</v>
      </c>
      <c r="J12" s="140" t="s">
        <v>40</v>
      </c>
      <c r="K12" s="140" t="s">
        <v>40</v>
      </c>
      <c r="L12" s="157" t="s">
        <v>40</v>
      </c>
      <c r="M12" s="167">
        <v>0</v>
      </c>
      <c r="N12" s="54">
        <v>0</v>
      </c>
      <c r="O12" s="168">
        <v>50</v>
      </c>
      <c r="P12" s="171">
        <f t="shared" si="0"/>
        <v>16.666666666666668</v>
      </c>
      <c r="Q12" s="171" t="s">
        <v>34</v>
      </c>
    </row>
    <row r="13" spans="1:62" ht="33" x14ac:dyDescent="0.3">
      <c r="A13" s="19">
        <v>0.58177083333333335</v>
      </c>
      <c r="B13" s="2">
        <v>11</v>
      </c>
      <c r="C13" s="20">
        <v>12.142857142857142</v>
      </c>
      <c r="D13" s="2">
        <v>1</v>
      </c>
      <c r="E13" s="20">
        <v>1.2857142857142858</v>
      </c>
      <c r="F13" s="20">
        <v>5.7857142857142856</v>
      </c>
      <c r="G13" s="21" t="s">
        <v>11</v>
      </c>
      <c r="H13" s="22" t="s">
        <v>131</v>
      </c>
      <c r="I13" s="25" t="s">
        <v>34</v>
      </c>
      <c r="J13" s="140" t="s">
        <v>40</v>
      </c>
      <c r="K13" s="140" t="s">
        <v>40</v>
      </c>
      <c r="L13" s="157" t="s">
        <v>40</v>
      </c>
      <c r="M13" s="167">
        <v>0</v>
      </c>
      <c r="N13" s="54">
        <v>0</v>
      </c>
      <c r="O13" s="168">
        <v>50</v>
      </c>
      <c r="P13" s="171">
        <f t="shared" si="0"/>
        <v>16.666666666666668</v>
      </c>
      <c r="Q13" s="171" t="s">
        <v>34</v>
      </c>
    </row>
    <row r="14" spans="1:62" x14ac:dyDescent="0.3">
      <c r="A14" s="19">
        <v>0.58189814814814811</v>
      </c>
      <c r="B14" s="2">
        <v>12</v>
      </c>
      <c r="C14" s="20">
        <v>2.2000000000000002</v>
      </c>
      <c r="D14" s="2">
        <v>1</v>
      </c>
      <c r="E14" s="20">
        <v>0.25</v>
      </c>
      <c r="F14" s="20">
        <v>0.875</v>
      </c>
      <c r="G14" s="21" t="s">
        <v>16</v>
      </c>
      <c r="H14" s="22" t="s">
        <v>37</v>
      </c>
      <c r="I14" s="26" t="s">
        <v>6</v>
      </c>
      <c r="J14" s="140" t="s">
        <v>40</v>
      </c>
      <c r="K14" s="140" t="s">
        <v>40</v>
      </c>
      <c r="L14" s="157" t="s">
        <v>40</v>
      </c>
      <c r="M14" s="167">
        <v>0</v>
      </c>
      <c r="N14" s="54">
        <v>0</v>
      </c>
      <c r="O14" s="167">
        <v>0</v>
      </c>
      <c r="P14" s="171">
        <f t="shared" si="0"/>
        <v>0</v>
      </c>
      <c r="Q14" s="171" t="s">
        <v>34</v>
      </c>
    </row>
    <row r="15" spans="1:62" ht="33" x14ac:dyDescent="0.3">
      <c r="A15" s="19">
        <v>0.58201388888888894</v>
      </c>
      <c r="B15" s="2">
        <v>13</v>
      </c>
      <c r="C15" s="20">
        <v>10.5</v>
      </c>
      <c r="D15" s="2">
        <v>1</v>
      </c>
      <c r="E15" s="20">
        <v>1.5</v>
      </c>
      <c r="F15" s="20">
        <v>6.25</v>
      </c>
      <c r="G15" s="21" t="s">
        <v>11</v>
      </c>
      <c r="H15" s="22" t="s">
        <v>131</v>
      </c>
      <c r="I15" s="25" t="s">
        <v>34</v>
      </c>
      <c r="J15" s="140" t="s">
        <v>40</v>
      </c>
      <c r="K15" s="140" t="s">
        <v>40</v>
      </c>
      <c r="L15" s="157" t="s">
        <v>40</v>
      </c>
      <c r="M15" s="167">
        <v>0</v>
      </c>
      <c r="N15" s="54">
        <v>0</v>
      </c>
      <c r="O15" s="168">
        <v>50</v>
      </c>
      <c r="P15" s="171">
        <f t="shared" si="0"/>
        <v>16.666666666666668</v>
      </c>
      <c r="Q15" s="171" t="s">
        <v>34</v>
      </c>
    </row>
    <row r="16" spans="1:62" ht="33" x14ac:dyDescent="0.3">
      <c r="A16" s="19">
        <v>0.5821412037037037</v>
      </c>
      <c r="B16" s="2">
        <v>14</v>
      </c>
      <c r="C16" s="20">
        <v>7.2</v>
      </c>
      <c r="D16" s="2">
        <v>1</v>
      </c>
      <c r="E16" s="20">
        <v>1.75</v>
      </c>
      <c r="F16" s="20">
        <v>6.5</v>
      </c>
      <c r="G16" s="21" t="s">
        <v>9</v>
      </c>
      <c r="H16" s="22" t="s">
        <v>131</v>
      </c>
      <c r="I16" s="26" t="s">
        <v>6</v>
      </c>
      <c r="J16" s="140" t="s">
        <v>40</v>
      </c>
      <c r="K16" s="140" t="s">
        <v>40</v>
      </c>
      <c r="L16" s="157" t="s">
        <v>40</v>
      </c>
      <c r="M16" s="167">
        <v>0</v>
      </c>
      <c r="N16" s="54">
        <v>0</v>
      </c>
      <c r="O16" s="168">
        <v>50</v>
      </c>
      <c r="P16" s="171">
        <f t="shared" si="0"/>
        <v>16.666666666666668</v>
      </c>
      <c r="Q16" s="171" t="s">
        <v>34</v>
      </c>
    </row>
    <row r="17" spans="1:17" ht="33" x14ac:dyDescent="0.3">
      <c r="A17" s="19">
        <v>0.58226851851851846</v>
      </c>
      <c r="B17" s="2">
        <v>15</v>
      </c>
      <c r="C17" s="20">
        <v>12.666666666666666</v>
      </c>
      <c r="D17" s="2">
        <v>1</v>
      </c>
      <c r="E17" s="20">
        <v>1</v>
      </c>
      <c r="F17" s="20">
        <v>3.5</v>
      </c>
      <c r="G17" s="21" t="s">
        <v>16</v>
      </c>
      <c r="H17" s="22" t="s">
        <v>131</v>
      </c>
      <c r="I17" s="25" t="s">
        <v>34</v>
      </c>
      <c r="J17" s="140" t="s">
        <v>40</v>
      </c>
      <c r="K17" s="140" t="s">
        <v>40</v>
      </c>
      <c r="L17" s="157" t="s">
        <v>40</v>
      </c>
      <c r="M17" s="167">
        <v>0</v>
      </c>
      <c r="N17" s="54">
        <v>0</v>
      </c>
      <c r="O17" s="168">
        <v>50</v>
      </c>
      <c r="P17" s="171">
        <f t="shared" si="0"/>
        <v>16.666666666666668</v>
      </c>
      <c r="Q17" s="171" t="s">
        <v>34</v>
      </c>
    </row>
    <row r="18" spans="1:17" ht="33" x14ac:dyDescent="0.3">
      <c r="A18" s="19">
        <v>0.58240740740740737</v>
      </c>
      <c r="B18" s="2">
        <v>16</v>
      </c>
      <c r="C18" s="20">
        <v>12.75</v>
      </c>
      <c r="D18" s="2">
        <v>1</v>
      </c>
      <c r="E18" s="20">
        <v>1.5</v>
      </c>
      <c r="F18" s="20">
        <v>7.5</v>
      </c>
      <c r="G18" s="21" t="s">
        <v>11</v>
      </c>
      <c r="H18" s="22" t="s">
        <v>131</v>
      </c>
      <c r="I18" s="25" t="s">
        <v>34</v>
      </c>
      <c r="J18" s="140" t="s">
        <v>40</v>
      </c>
      <c r="K18" s="140" t="s">
        <v>40</v>
      </c>
      <c r="L18" s="157" t="s">
        <v>40</v>
      </c>
      <c r="M18" s="167">
        <v>0</v>
      </c>
      <c r="N18" s="54">
        <v>0</v>
      </c>
      <c r="O18" s="168">
        <v>50</v>
      </c>
      <c r="P18" s="171">
        <f t="shared" si="0"/>
        <v>16.666666666666668</v>
      </c>
      <c r="Q18" s="171" t="s">
        <v>34</v>
      </c>
    </row>
    <row r="19" spans="1:17" ht="33" x14ac:dyDescent="0.3">
      <c r="A19" s="19">
        <v>0.58253472222222225</v>
      </c>
      <c r="B19" s="2">
        <v>17</v>
      </c>
      <c r="C19" s="20">
        <v>25.333333333333332</v>
      </c>
      <c r="D19" s="2">
        <v>1</v>
      </c>
      <c r="E19" s="20">
        <v>2.4</v>
      </c>
      <c r="F19" s="20">
        <v>10.5</v>
      </c>
      <c r="G19" s="21" t="s">
        <v>11</v>
      </c>
      <c r="H19" s="22" t="s">
        <v>131</v>
      </c>
      <c r="I19" s="24" t="s">
        <v>33</v>
      </c>
      <c r="J19" s="140" t="s">
        <v>40</v>
      </c>
      <c r="K19" s="140" t="s">
        <v>40</v>
      </c>
      <c r="L19" s="157" t="s">
        <v>40</v>
      </c>
      <c r="M19" s="167">
        <v>0</v>
      </c>
      <c r="N19" s="54">
        <v>0</v>
      </c>
      <c r="O19" s="168">
        <v>50</v>
      </c>
      <c r="P19" s="171">
        <f t="shared" si="0"/>
        <v>16.666666666666668</v>
      </c>
      <c r="Q19" s="171" t="s">
        <v>34</v>
      </c>
    </row>
    <row r="20" spans="1:17" ht="33" x14ac:dyDescent="0.3">
      <c r="A20" s="19">
        <v>0.58266203703703701</v>
      </c>
      <c r="B20" s="2">
        <v>18</v>
      </c>
      <c r="C20" s="20">
        <v>3.125</v>
      </c>
      <c r="D20" s="2">
        <v>1</v>
      </c>
      <c r="E20" s="20">
        <v>0.33333333333333331</v>
      </c>
      <c r="F20" s="20">
        <v>1.1666666666666667</v>
      </c>
      <c r="G20" s="21" t="s">
        <v>16</v>
      </c>
      <c r="H20" s="22" t="s">
        <v>131</v>
      </c>
      <c r="I20" s="26" t="s">
        <v>6</v>
      </c>
      <c r="J20" s="140" t="s">
        <v>40</v>
      </c>
      <c r="K20" s="140" t="s">
        <v>40</v>
      </c>
      <c r="L20" s="157" t="s">
        <v>40</v>
      </c>
      <c r="M20" s="167">
        <v>0</v>
      </c>
      <c r="N20" s="54">
        <v>0</v>
      </c>
      <c r="O20" s="168">
        <v>50</v>
      </c>
      <c r="P20" s="171">
        <f t="shared" si="0"/>
        <v>16.666666666666668</v>
      </c>
      <c r="Q20" s="171" t="s">
        <v>34</v>
      </c>
    </row>
    <row r="21" spans="1:17" ht="33" x14ac:dyDescent="0.3">
      <c r="A21" s="19">
        <v>0.58278935185185188</v>
      </c>
      <c r="B21" s="2">
        <v>19</v>
      </c>
      <c r="C21" s="20">
        <v>5.75</v>
      </c>
      <c r="D21" s="2">
        <v>1</v>
      </c>
      <c r="E21" s="20">
        <v>1</v>
      </c>
      <c r="F21" s="20">
        <v>3.75</v>
      </c>
      <c r="G21" s="21" t="s">
        <v>9</v>
      </c>
      <c r="H21" s="22" t="s">
        <v>131</v>
      </c>
      <c r="I21" s="26" t="s">
        <v>6</v>
      </c>
      <c r="J21" s="140" t="s">
        <v>40</v>
      </c>
      <c r="K21" s="140" t="s">
        <v>40</v>
      </c>
      <c r="L21" s="157" t="s">
        <v>40</v>
      </c>
      <c r="M21" s="167">
        <v>0</v>
      </c>
      <c r="N21" s="54">
        <v>0</v>
      </c>
      <c r="O21" s="168">
        <v>50</v>
      </c>
      <c r="P21" s="171">
        <f t="shared" si="0"/>
        <v>16.666666666666668</v>
      </c>
      <c r="Q21" s="171" t="s">
        <v>34</v>
      </c>
    </row>
    <row r="22" spans="1:17" ht="33" x14ac:dyDescent="0.3">
      <c r="A22" s="19">
        <v>0.5829050925925926</v>
      </c>
      <c r="B22" s="2">
        <v>20</v>
      </c>
      <c r="C22" s="20">
        <v>9.5</v>
      </c>
      <c r="D22" s="2">
        <v>1</v>
      </c>
      <c r="E22" s="20">
        <v>1.6</v>
      </c>
      <c r="F22" s="20">
        <v>6.7</v>
      </c>
      <c r="G22" s="21" t="s">
        <v>11</v>
      </c>
      <c r="H22" s="22" t="s">
        <v>131</v>
      </c>
      <c r="I22" s="26" t="s">
        <v>6</v>
      </c>
      <c r="J22" s="140" t="s">
        <v>40</v>
      </c>
      <c r="K22" s="140" t="s">
        <v>40</v>
      </c>
      <c r="L22" s="157" t="s">
        <v>40</v>
      </c>
      <c r="M22" s="167">
        <v>0</v>
      </c>
      <c r="N22" s="54">
        <v>0</v>
      </c>
      <c r="O22" s="168">
        <v>50</v>
      </c>
      <c r="P22" s="171">
        <f t="shared" si="0"/>
        <v>16.666666666666668</v>
      </c>
      <c r="Q22" s="171" t="s">
        <v>34</v>
      </c>
    </row>
    <row r="23" spans="1:17" ht="33" x14ac:dyDescent="0.3">
      <c r="A23" s="19">
        <v>0.58303240740740747</v>
      </c>
      <c r="B23" s="2">
        <v>21</v>
      </c>
      <c r="C23" s="20">
        <v>5.666666666666667</v>
      </c>
      <c r="D23" s="2">
        <v>1</v>
      </c>
      <c r="E23" s="20">
        <v>1.5</v>
      </c>
      <c r="F23" s="20">
        <v>5.5</v>
      </c>
      <c r="G23" s="21" t="s">
        <v>9</v>
      </c>
      <c r="H23" s="22" t="s">
        <v>131</v>
      </c>
      <c r="I23" s="26" t="s">
        <v>6</v>
      </c>
      <c r="J23" s="140" t="s">
        <v>40</v>
      </c>
      <c r="K23" s="140" t="s">
        <v>40</v>
      </c>
      <c r="L23" s="157" t="s">
        <v>40</v>
      </c>
      <c r="M23" s="167">
        <v>0</v>
      </c>
      <c r="N23" s="54">
        <v>0</v>
      </c>
      <c r="O23" s="168">
        <v>50</v>
      </c>
      <c r="P23" s="171">
        <f t="shared" si="0"/>
        <v>16.666666666666668</v>
      </c>
      <c r="Q23" s="171" t="s">
        <v>34</v>
      </c>
    </row>
    <row r="24" spans="1:17" ht="33" x14ac:dyDescent="0.3">
      <c r="A24" s="19">
        <v>0.58315972222222223</v>
      </c>
      <c r="B24" s="2">
        <v>22</v>
      </c>
      <c r="C24" s="20">
        <v>13.5</v>
      </c>
      <c r="D24" s="2">
        <v>1</v>
      </c>
      <c r="E24" s="20">
        <v>1.5</v>
      </c>
      <c r="F24" s="20">
        <v>5.5</v>
      </c>
      <c r="G24" s="21" t="s">
        <v>9</v>
      </c>
      <c r="H24" s="22" t="s">
        <v>131</v>
      </c>
      <c r="I24" s="25" t="s">
        <v>34</v>
      </c>
      <c r="J24" s="140" t="s">
        <v>40</v>
      </c>
      <c r="K24" s="140" t="s">
        <v>40</v>
      </c>
      <c r="L24" s="157" t="s">
        <v>40</v>
      </c>
      <c r="M24" s="167">
        <v>0</v>
      </c>
      <c r="N24" s="54">
        <v>0</v>
      </c>
      <c r="O24" s="168">
        <v>50</v>
      </c>
      <c r="P24" s="171">
        <f t="shared" si="0"/>
        <v>16.666666666666668</v>
      </c>
      <c r="Q24" s="171" t="s">
        <v>34</v>
      </c>
    </row>
    <row r="25" spans="1:17" ht="33" x14ac:dyDescent="0.3">
      <c r="A25" s="19">
        <v>0.58329861111111114</v>
      </c>
      <c r="B25" s="2">
        <v>23</v>
      </c>
      <c r="C25" s="20">
        <v>7.6</v>
      </c>
      <c r="D25" s="2">
        <v>1</v>
      </c>
      <c r="E25" s="20">
        <v>1.2</v>
      </c>
      <c r="F25" s="20">
        <v>5.2</v>
      </c>
      <c r="G25" s="21" t="s">
        <v>11</v>
      </c>
      <c r="H25" s="22" t="s">
        <v>131</v>
      </c>
      <c r="I25" s="26" t="s">
        <v>6</v>
      </c>
      <c r="J25" s="140" t="s">
        <v>40</v>
      </c>
      <c r="K25" s="140" t="s">
        <v>40</v>
      </c>
      <c r="L25" s="157" t="s">
        <v>40</v>
      </c>
      <c r="M25" s="167">
        <v>0</v>
      </c>
      <c r="N25" s="54">
        <v>0</v>
      </c>
      <c r="O25" s="168">
        <v>50</v>
      </c>
      <c r="P25" s="171">
        <f t="shared" si="0"/>
        <v>16.666666666666668</v>
      </c>
      <c r="Q25" s="171" t="s">
        <v>34</v>
      </c>
    </row>
    <row r="26" spans="1:17" ht="33" x14ac:dyDescent="0.3">
      <c r="A26" s="19">
        <v>0.5834259259259259</v>
      </c>
      <c r="B26" s="2">
        <v>24</v>
      </c>
      <c r="C26" s="20">
        <v>2</v>
      </c>
      <c r="D26" s="2">
        <v>1</v>
      </c>
      <c r="E26" s="20">
        <v>1</v>
      </c>
      <c r="F26" s="20">
        <v>3.75</v>
      </c>
      <c r="G26" s="21" t="s">
        <v>9</v>
      </c>
      <c r="H26" s="22" t="s">
        <v>131</v>
      </c>
      <c r="I26" s="26" t="s">
        <v>6</v>
      </c>
      <c r="J26" s="140" t="s">
        <v>40</v>
      </c>
      <c r="K26" s="140" t="s">
        <v>40</v>
      </c>
      <c r="L26" s="157" t="s">
        <v>40</v>
      </c>
      <c r="M26" s="167">
        <v>0</v>
      </c>
      <c r="N26" s="54">
        <v>0</v>
      </c>
      <c r="O26" s="168">
        <v>50</v>
      </c>
      <c r="P26" s="171">
        <f t="shared" si="0"/>
        <v>16.666666666666668</v>
      </c>
      <c r="Q26" s="171" t="s">
        <v>34</v>
      </c>
    </row>
    <row r="27" spans="1:17" ht="33" x14ac:dyDescent="0.3">
      <c r="A27" s="19">
        <v>0.58355324074074078</v>
      </c>
      <c r="B27" s="2">
        <v>25</v>
      </c>
      <c r="C27" s="20">
        <v>5.333333333333333</v>
      </c>
      <c r="D27" s="2">
        <v>1</v>
      </c>
      <c r="E27" s="20">
        <v>1</v>
      </c>
      <c r="F27" s="20">
        <v>3.6666666666666665</v>
      </c>
      <c r="G27" s="21" t="s">
        <v>9</v>
      </c>
      <c r="H27" s="22" t="s">
        <v>131</v>
      </c>
      <c r="I27" s="26" t="s">
        <v>6</v>
      </c>
      <c r="J27" s="140" t="s">
        <v>40</v>
      </c>
      <c r="K27" s="140" t="s">
        <v>40</v>
      </c>
      <c r="L27" s="157" t="s">
        <v>40</v>
      </c>
      <c r="M27" s="167">
        <v>0</v>
      </c>
      <c r="N27" s="54">
        <v>0</v>
      </c>
      <c r="O27" s="168">
        <v>50</v>
      </c>
      <c r="P27" s="171">
        <f t="shared" si="0"/>
        <v>16.666666666666668</v>
      </c>
      <c r="Q27" s="171" t="s">
        <v>34</v>
      </c>
    </row>
    <row r="28" spans="1:17" ht="33" x14ac:dyDescent="0.3">
      <c r="A28" s="19">
        <v>0.58368055555555554</v>
      </c>
      <c r="B28" s="2">
        <v>26</v>
      </c>
      <c r="C28" s="20">
        <v>1.3333333333333333</v>
      </c>
      <c r="D28" s="2">
        <v>1</v>
      </c>
      <c r="E28" s="20">
        <v>0.4</v>
      </c>
      <c r="F28" s="20">
        <v>1.5</v>
      </c>
      <c r="G28" s="21" t="s">
        <v>9</v>
      </c>
      <c r="H28" s="22" t="s">
        <v>131</v>
      </c>
      <c r="I28" s="26" t="s">
        <v>6</v>
      </c>
      <c r="J28" s="140" t="s">
        <v>40</v>
      </c>
      <c r="K28" s="140" t="s">
        <v>40</v>
      </c>
      <c r="L28" s="157" t="s">
        <v>40</v>
      </c>
      <c r="M28" s="167">
        <v>0</v>
      </c>
      <c r="N28" s="54">
        <v>0</v>
      </c>
      <c r="O28" s="168">
        <v>50</v>
      </c>
      <c r="P28" s="171">
        <f t="shared" si="0"/>
        <v>16.666666666666668</v>
      </c>
      <c r="Q28" s="171" t="s">
        <v>34</v>
      </c>
    </row>
    <row r="29" spans="1:17" x14ac:dyDescent="0.3">
      <c r="A29" s="19">
        <v>0.58379629629629626</v>
      </c>
      <c r="B29" s="2">
        <v>27</v>
      </c>
      <c r="C29" s="20">
        <v>0</v>
      </c>
      <c r="D29" s="2">
        <v>0</v>
      </c>
      <c r="E29" s="20"/>
      <c r="F29" s="20"/>
      <c r="G29" s="21" t="s">
        <v>23</v>
      </c>
      <c r="H29" s="22" t="s">
        <v>37</v>
      </c>
      <c r="I29" s="26" t="s">
        <v>6</v>
      </c>
      <c r="J29" s="140" t="s">
        <v>40</v>
      </c>
      <c r="K29" s="140" t="s">
        <v>40</v>
      </c>
      <c r="L29" s="157" t="s">
        <v>40</v>
      </c>
      <c r="M29" s="167">
        <v>0</v>
      </c>
      <c r="N29" s="54">
        <v>0</v>
      </c>
      <c r="O29" s="169">
        <v>0</v>
      </c>
      <c r="P29" s="171">
        <f t="shared" si="0"/>
        <v>0</v>
      </c>
      <c r="Q29" s="171" t="s">
        <v>34</v>
      </c>
    </row>
    <row r="30" spans="1:17" ht="33" x14ac:dyDescent="0.3">
      <c r="A30" s="19">
        <v>0.58392361111111113</v>
      </c>
      <c r="B30" s="2">
        <v>28</v>
      </c>
      <c r="C30" s="20">
        <v>9.75</v>
      </c>
      <c r="D30" s="2">
        <v>1</v>
      </c>
      <c r="E30" s="20">
        <v>1</v>
      </c>
      <c r="F30" s="20">
        <v>3.5</v>
      </c>
      <c r="G30" s="21" t="s">
        <v>16</v>
      </c>
      <c r="H30" s="22" t="s">
        <v>131</v>
      </c>
      <c r="I30" s="26" t="s">
        <v>6</v>
      </c>
      <c r="J30" s="140" t="s">
        <v>40</v>
      </c>
      <c r="K30" s="140" t="s">
        <v>40</v>
      </c>
      <c r="L30" s="157" t="s">
        <v>40</v>
      </c>
      <c r="M30" s="167">
        <v>0</v>
      </c>
      <c r="N30" s="54">
        <v>0</v>
      </c>
      <c r="O30" s="168">
        <v>50</v>
      </c>
      <c r="P30" s="171">
        <f t="shared" si="0"/>
        <v>16.666666666666668</v>
      </c>
      <c r="Q30" s="171" t="s">
        <v>34</v>
      </c>
    </row>
    <row r="31" spans="1:17" ht="33" x14ac:dyDescent="0.3">
      <c r="A31" s="19">
        <v>0.58406250000000004</v>
      </c>
      <c r="B31" s="2">
        <v>29</v>
      </c>
      <c r="C31" s="20">
        <v>3.6666666666666665</v>
      </c>
      <c r="D31" s="2">
        <v>1</v>
      </c>
      <c r="E31" s="20">
        <v>0.66666666666666663</v>
      </c>
      <c r="F31" s="20">
        <v>2.5</v>
      </c>
      <c r="G31" s="21" t="s">
        <v>9</v>
      </c>
      <c r="H31" s="22" t="s">
        <v>131</v>
      </c>
      <c r="I31" s="26" t="s">
        <v>6</v>
      </c>
      <c r="J31" s="140" t="s">
        <v>40</v>
      </c>
      <c r="K31" s="140" t="s">
        <v>40</v>
      </c>
      <c r="L31" s="157" t="s">
        <v>40</v>
      </c>
      <c r="M31" s="167">
        <v>0</v>
      </c>
      <c r="N31" s="54">
        <v>0</v>
      </c>
      <c r="O31" s="168">
        <v>50</v>
      </c>
      <c r="P31" s="171">
        <f t="shared" si="0"/>
        <v>16.666666666666668</v>
      </c>
      <c r="Q31" s="171" t="s">
        <v>34</v>
      </c>
    </row>
    <row r="32" spans="1:17" ht="33" x14ac:dyDescent="0.3">
      <c r="A32" s="19">
        <v>0.5841898148148148</v>
      </c>
      <c r="B32" s="2">
        <v>30</v>
      </c>
      <c r="C32" s="20">
        <v>2.125</v>
      </c>
      <c r="D32" s="2">
        <v>1</v>
      </c>
      <c r="E32" s="20">
        <v>1.25</v>
      </c>
      <c r="F32" s="20">
        <v>5.625</v>
      </c>
      <c r="G32" s="21" t="s">
        <v>11</v>
      </c>
      <c r="H32" s="22" t="s">
        <v>131</v>
      </c>
      <c r="I32" s="26" t="s">
        <v>6</v>
      </c>
      <c r="J32" s="140" t="s">
        <v>40</v>
      </c>
      <c r="K32" s="140" t="s">
        <v>40</v>
      </c>
      <c r="L32" s="157" t="s">
        <v>40</v>
      </c>
      <c r="M32" s="167">
        <v>0</v>
      </c>
      <c r="N32" s="54">
        <v>0</v>
      </c>
      <c r="O32" s="168">
        <v>50</v>
      </c>
      <c r="P32" s="171">
        <f t="shared" si="0"/>
        <v>16.666666666666668</v>
      </c>
      <c r="Q32" s="171" t="s">
        <v>34</v>
      </c>
    </row>
    <row r="33" spans="1:17" ht="33" x14ac:dyDescent="0.3">
      <c r="A33" s="19">
        <v>0.58430555555555552</v>
      </c>
      <c r="B33" s="2">
        <v>31</v>
      </c>
      <c r="C33" s="20">
        <v>3.25</v>
      </c>
      <c r="D33" s="2">
        <v>1</v>
      </c>
      <c r="E33" s="20">
        <v>1.3333333333333333</v>
      </c>
      <c r="F33" s="20">
        <v>6.166666666666667</v>
      </c>
      <c r="G33" s="21" t="s">
        <v>11</v>
      </c>
      <c r="H33" s="22" t="s">
        <v>131</v>
      </c>
      <c r="I33" s="26" t="s">
        <v>6</v>
      </c>
      <c r="J33" s="140" t="s">
        <v>40</v>
      </c>
      <c r="K33" s="140" t="s">
        <v>40</v>
      </c>
      <c r="L33" s="157" t="s">
        <v>40</v>
      </c>
      <c r="M33" s="167">
        <v>0</v>
      </c>
      <c r="N33" s="54">
        <v>0</v>
      </c>
      <c r="O33" s="168">
        <v>50</v>
      </c>
      <c r="P33" s="171">
        <f t="shared" si="0"/>
        <v>16.666666666666668</v>
      </c>
      <c r="Q33" s="171" t="s">
        <v>34</v>
      </c>
    </row>
    <row r="34" spans="1:17" ht="33" x14ac:dyDescent="0.3">
      <c r="A34" s="19">
        <v>0.58443287037037039</v>
      </c>
      <c r="B34" s="2">
        <v>32</v>
      </c>
      <c r="C34" s="20">
        <v>5</v>
      </c>
      <c r="D34" s="2">
        <v>1</v>
      </c>
      <c r="E34" s="20">
        <v>1</v>
      </c>
      <c r="F34" s="20">
        <v>3.5</v>
      </c>
      <c r="G34" s="21" t="s">
        <v>16</v>
      </c>
      <c r="H34" s="22" t="s">
        <v>131</v>
      </c>
      <c r="I34" s="26" t="s">
        <v>6</v>
      </c>
      <c r="J34" s="140" t="s">
        <v>40</v>
      </c>
      <c r="K34" s="140" t="s">
        <v>40</v>
      </c>
      <c r="L34" s="157" t="s">
        <v>40</v>
      </c>
      <c r="M34" s="167">
        <v>0</v>
      </c>
      <c r="N34" s="54">
        <v>0</v>
      </c>
      <c r="O34" s="168">
        <v>50</v>
      </c>
      <c r="P34" s="171">
        <f t="shared" si="0"/>
        <v>16.666666666666668</v>
      </c>
      <c r="Q34" s="171" t="s">
        <v>34</v>
      </c>
    </row>
    <row r="35" spans="1:17" ht="33" x14ac:dyDescent="0.3">
      <c r="A35" s="19">
        <v>0.58456018518518515</v>
      </c>
      <c r="B35" s="2">
        <v>33</v>
      </c>
      <c r="C35" s="20">
        <v>2.5</v>
      </c>
      <c r="D35" s="2">
        <v>1</v>
      </c>
      <c r="E35" s="20">
        <v>0.25</v>
      </c>
      <c r="F35" s="20">
        <v>0.875</v>
      </c>
      <c r="G35" s="21" t="s">
        <v>16</v>
      </c>
      <c r="H35" s="22" t="s">
        <v>131</v>
      </c>
      <c r="I35" s="26" t="s">
        <v>6</v>
      </c>
      <c r="J35" s="140" t="s">
        <v>40</v>
      </c>
      <c r="K35" s="140" t="s">
        <v>40</v>
      </c>
      <c r="L35" s="157" t="s">
        <v>40</v>
      </c>
      <c r="M35" s="167">
        <v>0</v>
      </c>
      <c r="N35" s="54">
        <v>0</v>
      </c>
      <c r="O35" s="168">
        <v>50</v>
      </c>
      <c r="P35" s="171">
        <f t="shared" si="0"/>
        <v>16.666666666666668</v>
      </c>
      <c r="Q35" s="171" t="s">
        <v>34</v>
      </c>
    </row>
    <row r="36" spans="1:17" ht="33" x14ac:dyDescent="0.3">
      <c r="A36" s="19">
        <v>0.58468750000000003</v>
      </c>
      <c r="B36" s="2">
        <v>34</v>
      </c>
      <c r="C36" s="20">
        <v>1.3333333333333333</v>
      </c>
      <c r="D36" s="2">
        <v>1</v>
      </c>
      <c r="E36" s="20">
        <v>1</v>
      </c>
      <c r="F36" s="20">
        <v>3.75</v>
      </c>
      <c r="G36" s="21" t="s">
        <v>9</v>
      </c>
      <c r="H36" s="22" t="s">
        <v>131</v>
      </c>
      <c r="I36" s="26" t="s">
        <v>6</v>
      </c>
      <c r="J36" s="140" t="s">
        <v>40</v>
      </c>
      <c r="K36" s="140" t="s">
        <v>40</v>
      </c>
      <c r="L36" s="157" t="s">
        <v>40</v>
      </c>
      <c r="M36" s="167">
        <v>0</v>
      </c>
      <c r="N36" s="54">
        <v>0</v>
      </c>
      <c r="O36" s="168">
        <v>50</v>
      </c>
      <c r="P36" s="171">
        <f t="shared" si="0"/>
        <v>16.666666666666668</v>
      </c>
      <c r="Q36" s="171" t="s">
        <v>34</v>
      </c>
    </row>
    <row r="37" spans="1:17" x14ac:dyDescent="0.3">
      <c r="A37" s="19">
        <v>0.58481481481481479</v>
      </c>
      <c r="B37" s="2">
        <v>35</v>
      </c>
      <c r="C37" s="20">
        <v>4</v>
      </c>
      <c r="D37" s="2">
        <v>1</v>
      </c>
      <c r="E37" s="20">
        <v>1</v>
      </c>
      <c r="F37" s="20">
        <v>3.5</v>
      </c>
      <c r="G37" s="21" t="s">
        <v>16</v>
      </c>
      <c r="H37" s="22" t="s">
        <v>37</v>
      </c>
      <c r="I37" s="26" t="s">
        <v>6</v>
      </c>
      <c r="J37" s="140" t="s">
        <v>40</v>
      </c>
      <c r="K37" s="140" t="s">
        <v>40</v>
      </c>
      <c r="L37" s="157" t="s">
        <v>40</v>
      </c>
      <c r="M37" s="167">
        <v>0</v>
      </c>
      <c r="N37" s="54">
        <v>0</v>
      </c>
      <c r="O37" s="169">
        <v>0</v>
      </c>
      <c r="P37" s="171">
        <f t="shared" si="0"/>
        <v>0</v>
      </c>
      <c r="Q37" s="171" t="s">
        <v>34</v>
      </c>
    </row>
    <row r="38" spans="1:17" ht="33" x14ac:dyDescent="0.3">
      <c r="A38" s="19">
        <v>0.5849537037037037</v>
      </c>
      <c r="B38" s="2">
        <v>36</v>
      </c>
      <c r="C38" s="20">
        <v>3.6666666666666665</v>
      </c>
      <c r="D38" s="2">
        <v>1</v>
      </c>
      <c r="E38" s="20">
        <v>1</v>
      </c>
      <c r="F38" s="20">
        <v>3.6666666666666665</v>
      </c>
      <c r="G38" s="21" t="s">
        <v>9</v>
      </c>
      <c r="H38" s="22" t="s">
        <v>131</v>
      </c>
      <c r="I38" s="26" t="s">
        <v>6</v>
      </c>
      <c r="J38" s="140" t="s">
        <v>40</v>
      </c>
      <c r="K38" s="140" t="s">
        <v>40</v>
      </c>
      <c r="L38" s="157" t="s">
        <v>40</v>
      </c>
      <c r="M38" s="167">
        <v>0</v>
      </c>
      <c r="N38" s="54">
        <v>0</v>
      </c>
      <c r="O38" s="168">
        <v>50</v>
      </c>
      <c r="P38" s="171">
        <f t="shared" si="0"/>
        <v>16.666666666666668</v>
      </c>
      <c r="Q38" s="171" t="s">
        <v>34</v>
      </c>
    </row>
    <row r="39" spans="1:17" ht="33" x14ac:dyDescent="0.3">
      <c r="A39" s="19">
        <v>0.58508101851851857</v>
      </c>
      <c r="B39" s="2">
        <v>37</v>
      </c>
      <c r="C39" s="20">
        <v>11.333333333333334</v>
      </c>
      <c r="D39" s="2">
        <v>1</v>
      </c>
      <c r="E39" s="20">
        <v>2</v>
      </c>
      <c r="F39" s="20">
        <v>8.6666666666666661</v>
      </c>
      <c r="G39" s="21" t="s">
        <v>11</v>
      </c>
      <c r="H39" s="22" t="s">
        <v>131</v>
      </c>
      <c r="I39" s="25" t="s">
        <v>34</v>
      </c>
      <c r="J39" s="140" t="s">
        <v>40</v>
      </c>
      <c r="K39" s="140" t="s">
        <v>40</v>
      </c>
      <c r="L39" s="157" t="s">
        <v>40</v>
      </c>
      <c r="M39" s="167">
        <v>0</v>
      </c>
      <c r="N39" s="54">
        <v>0</v>
      </c>
      <c r="O39" s="168">
        <v>50</v>
      </c>
      <c r="P39" s="171">
        <f t="shared" si="0"/>
        <v>16.666666666666668</v>
      </c>
      <c r="Q39" s="171" t="s">
        <v>34</v>
      </c>
    </row>
    <row r="40" spans="1:17" x14ac:dyDescent="0.3">
      <c r="A40" s="27">
        <v>0.58520833333333333</v>
      </c>
      <c r="B40" s="28">
        <v>38</v>
      </c>
      <c r="C40" s="29" t="s">
        <v>18</v>
      </c>
      <c r="D40" s="30" t="s">
        <v>18</v>
      </c>
      <c r="E40" s="29" t="s">
        <v>18</v>
      </c>
      <c r="F40" s="29" t="s">
        <v>18</v>
      </c>
      <c r="G40" s="21" t="s">
        <v>23</v>
      </c>
      <c r="H40" s="31" t="s">
        <v>18</v>
      </c>
      <c r="I40" s="21" t="s">
        <v>18</v>
      </c>
      <c r="J40" s="2" t="s">
        <v>18</v>
      </c>
      <c r="K40" s="2" t="s">
        <v>18</v>
      </c>
      <c r="L40" s="65" t="s">
        <v>18</v>
      </c>
      <c r="M40" s="167">
        <v>0</v>
      </c>
      <c r="N40" s="54">
        <v>0</v>
      </c>
      <c r="O40" s="167">
        <v>0</v>
      </c>
      <c r="P40" s="171">
        <f t="shared" si="0"/>
        <v>0</v>
      </c>
      <c r="Q40" s="171" t="s">
        <v>34</v>
      </c>
    </row>
    <row r="41" spans="1:17" ht="33" x14ac:dyDescent="0.3">
      <c r="A41" s="19">
        <v>0.58533564814814809</v>
      </c>
      <c r="B41" s="2">
        <v>39</v>
      </c>
      <c r="C41" s="20">
        <v>7.5</v>
      </c>
      <c r="D41" s="2">
        <v>1</v>
      </c>
      <c r="E41" s="20">
        <v>2.3333333333333335</v>
      </c>
      <c r="F41" s="20">
        <v>10</v>
      </c>
      <c r="G41" s="21" t="s">
        <v>11</v>
      </c>
      <c r="H41" s="22" t="s">
        <v>131</v>
      </c>
      <c r="I41" s="26" t="s">
        <v>6</v>
      </c>
      <c r="J41" s="140" t="s">
        <v>40</v>
      </c>
      <c r="K41" s="140" t="s">
        <v>40</v>
      </c>
      <c r="L41" s="157" t="s">
        <v>40</v>
      </c>
      <c r="M41" s="167">
        <v>0</v>
      </c>
      <c r="N41" s="54">
        <v>0</v>
      </c>
      <c r="O41" s="168">
        <v>50</v>
      </c>
      <c r="P41" s="171">
        <f t="shared" si="0"/>
        <v>16.666666666666668</v>
      </c>
      <c r="Q41" s="171" t="s">
        <v>34</v>
      </c>
    </row>
    <row r="42" spans="1:17" ht="33" x14ac:dyDescent="0.3">
      <c r="A42" s="19">
        <v>0.58545138888888892</v>
      </c>
      <c r="B42" s="2">
        <v>40</v>
      </c>
      <c r="C42" s="20">
        <v>4</v>
      </c>
      <c r="D42" s="2">
        <v>1</v>
      </c>
      <c r="E42" s="20">
        <v>1</v>
      </c>
      <c r="F42" s="20">
        <v>3.625</v>
      </c>
      <c r="G42" s="21" t="s">
        <v>9</v>
      </c>
      <c r="H42" s="22" t="s">
        <v>131</v>
      </c>
      <c r="I42" s="26" t="s">
        <v>6</v>
      </c>
      <c r="J42" s="140" t="s">
        <v>40</v>
      </c>
      <c r="K42" s="140" t="s">
        <v>40</v>
      </c>
      <c r="L42" s="157" t="s">
        <v>40</v>
      </c>
      <c r="M42" s="167">
        <v>0</v>
      </c>
      <c r="N42" s="54">
        <v>0</v>
      </c>
      <c r="O42" s="168">
        <v>50</v>
      </c>
      <c r="P42" s="171">
        <f t="shared" si="0"/>
        <v>16.666666666666668</v>
      </c>
      <c r="Q42" s="171" t="s">
        <v>34</v>
      </c>
    </row>
    <row r="43" spans="1:17" ht="33" x14ac:dyDescent="0.3">
      <c r="A43" s="19">
        <v>0.58557870370370368</v>
      </c>
      <c r="B43" s="2">
        <v>41</v>
      </c>
      <c r="C43" s="20">
        <v>9.3333333333333339</v>
      </c>
      <c r="D43" s="2">
        <v>1</v>
      </c>
      <c r="E43" s="20">
        <v>1.6666666666666667</v>
      </c>
      <c r="F43" s="20">
        <v>6.166666666666667</v>
      </c>
      <c r="G43" s="21" t="s">
        <v>9</v>
      </c>
      <c r="H43" s="22" t="s">
        <v>131</v>
      </c>
      <c r="I43" s="26" t="s">
        <v>6</v>
      </c>
      <c r="J43" s="140" t="s">
        <v>40</v>
      </c>
      <c r="K43" s="140" t="s">
        <v>40</v>
      </c>
      <c r="L43" s="157" t="s">
        <v>40</v>
      </c>
      <c r="M43" s="167">
        <v>0</v>
      </c>
      <c r="N43" s="54">
        <v>0</v>
      </c>
      <c r="O43" s="168">
        <v>50</v>
      </c>
      <c r="P43" s="171">
        <f t="shared" si="0"/>
        <v>16.666666666666668</v>
      </c>
      <c r="Q43" s="171" t="s">
        <v>34</v>
      </c>
    </row>
    <row r="44" spans="1:17" x14ac:dyDescent="0.3">
      <c r="A44" s="19">
        <v>0.5857175925925926</v>
      </c>
      <c r="B44" s="2">
        <v>42</v>
      </c>
      <c r="C44" s="20">
        <v>0.75</v>
      </c>
      <c r="D44" s="2">
        <v>1</v>
      </c>
      <c r="E44" s="20"/>
      <c r="F44" s="20">
        <v>0</v>
      </c>
      <c r="G44" s="21" t="s">
        <v>23</v>
      </c>
      <c r="H44" s="22" t="s">
        <v>37</v>
      </c>
      <c r="I44" s="26" t="s">
        <v>6</v>
      </c>
      <c r="J44" s="140" t="s">
        <v>40</v>
      </c>
      <c r="K44" s="140" t="s">
        <v>40</v>
      </c>
      <c r="L44" s="157" t="s">
        <v>40</v>
      </c>
      <c r="M44" s="167">
        <v>0</v>
      </c>
      <c r="N44" s="54">
        <v>0</v>
      </c>
      <c r="O44" s="167">
        <v>0</v>
      </c>
      <c r="P44" s="171">
        <f t="shared" si="0"/>
        <v>0</v>
      </c>
      <c r="Q44" s="171" t="s">
        <v>34</v>
      </c>
    </row>
    <row r="45" spans="1:17" ht="33" x14ac:dyDescent="0.3">
      <c r="A45" s="19">
        <v>0.58584490740740736</v>
      </c>
      <c r="B45" s="2">
        <v>43</v>
      </c>
      <c r="C45" s="20">
        <v>6.2142857142857144</v>
      </c>
      <c r="D45" s="2">
        <v>1</v>
      </c>
      <c r="E45" s="20">
        <v>0.7142857142857143</v>
      </c>
      <c r="F45" s="20">
        <v>2.5714285714285716</v>
      </c>
      <c r="G45" s="21" t="s">
        <v>9</v>
      </c>
      <c r="H45" s="22" t="s">
        <v>131</v>
      </c>
      <c r="I45" s="26" t="s">
        <v>6</v>
      </c>
      <c r="J45" s="140" t="s">
        <v>40</v>
      </c>
      <c r="K45" s="140" t="s">
        <v>40</v>
      </c>
      <c r="L45" s="157" t="s">
        <v>40</v>
      </c>
      <c r="M45" s="167">
        <v>0</v>
      </c>
      <c r="N45" s="54">
        <v>0</v>
      </c>
      <c r="O45" s="168">
        <v>50</v>
      </c>
      <c r="P45" s="171">
        <f t="shared" si="0"/>
        <v>16.666666666666668</v>
      </c>
      <c r="Q45" s="171" t="s">
        <v>34</v>
      </c>
    </row>
    <row r="46" spans="1:17" ht="17.25" thickBot="1" x14ac:dyDescent="0.35">
      <c r="A46" s="32">
        <v>0.58596064814814819</v>
      </c>
      <c r="B46" s="33">
        <v>44</v>
      </c>
      <c r="C46" s="34">
        <v>0.5</v>
      </c>
      <c r="D46" s="33">
        <v>1</v>
      </c>
      <c r="E46" s="34"/>
      <c r="F46" s="34">
        <v>0</v>
      </c>
      <c r="G46" s="21" t="s">
        <v>23</v>
      </c>
      <c r="H46" s="22" t="s">
        <v>37</v>
      </c>
      <c r="I46" s="26" t="s">
        <v>6</v>
      </c>
      <c r="J46" s="140" t="s">
        <v>40</v>
      </c>
      <c r="K46" s="140" t="s">
        <v>40</v>
      </c>
      <c r="L46" s="157" t="s">
        <v>40</v>
      </c>
      <c r="M46" s="167">
        <v>0</v>
      </c>
      <c r="N46" s="54">
        <v>0</v>
      </c>
      <c r="O46" s="169">
        <v>0</v>
      </c>
      <c r="P46" s="171">
        <f t="shared" si="0"/>
        <v>0</v>
      </c>
      <c r="Q46" s="171" t="s">
        <v>34</v>
      </c>
    </row>
    <row r="47" spans="1:17" x14ac:dyDescent="0.3">
      <c r="A47" s="35" t="s">
        <v>24</v>
      </c>
      <c r="B47" s="36"/>
      <c r="C47" s="37">
        <f>AVERAGE(C3:C46)</f>
        <v>11.38311184939092</v>
      </c>
      <c r="D47" s="37">
        <f t="shared" ref="D47" si="1">AVERAGE(D3:D46)</f>
        <v>0.97674418604651159</v>
      </c>
      <c r="E47" s="37">
        <f>AVERAGE(E3:E46)</f>
        <v>1.3559829059829061</v>
      </c>
      <c r="F47" s="37">
        <f>AVERAGE(F3:F46)</f>
        <v>5.1906462585034001</v>
      </c>
      <c r="G47" s="36"/>
      <c r="H47" s="121"/>
      <c r="I47" s="137" t="s">
        <v>74</v>
      </c>
      <c r="J47" s="36">
        <f>COUNTIF(J3:J46,"Yes")</f>
        <v>3</v>
      </c>
      <c r="K47" s="36">
        <f>COUNTIF(K3:K46,"Yes")</f>
        <v>2</v>
      </c>
      <c r="L47" s="36">
        <f>COUNTIF(L3:L46,"Yes")</f>
        <v>2</v>
      </c>
      <c r="M47" s="37"/>
      <c r="N47" s="37"/>
      <c r="O47" s="37"/>
      <c r="P47" s="37"/>
      <c r="Q47" s="37"/>
    </row>
    <row r="48" spans="1:17" ht="17.25" thickBot="1" x14ac:dyDescent="0.35">
      <c r="A48" s="39" t="s">
        <v>25</v>
      </c>
      <c r="B48" s="33"/>
      <c r="C48" s="34">
        <f>MAX(C3:C46)</f>
        <v>61.333333333333336</v>
      </c>
      <c r="D48" s="34">
        <f t="shared" ref="D48" si="2">MAX(D3:D46)</f>
        <v>1</v>
      </c>
      <c r="E48" s="34">
        <f>MAX(E3:E46)</f>
        <v>2.4</v>
      </c>
      <c r="F48" s="34">
        <f>MAX(F3:F46)</f>
        <v>11.2</v>
      </c>
      <c r="G48" s="33"/>
      <c r="H48" s="122"/>
      <c r="I48" s="138" t="s">
        <v>75</v>
      </c>
      <c r="J48" s="64">
        <f>J47/45*100</f>
        <v>6.666666666666667</v>
      </c>
      <c r="K48" s="64">
        <f>K47/45*100</f>
        <v>4.4444444444444446</v>
      </c>
      <c r="L48" s="64">
        <f>L47/45*100</f>
        <v>4.4444444444444446</v>
      </c>
      <c r="M48" s="34"/>
      <c r="N48" s="34"/>
      <c r="O48" s="34"/>
      <c r="P48" s="34"/>
      <c r="Q48" s="34"/>
    </row>
    <row r="49" spans="1:17" ht="17.25" thickBot="1" x14ac:dyDescent="0.35">
      <c r="A49" s="83"/>
      <c r="B49" s="30"/>
      <c r="C49" s="29"/>
      <c r="D49" s="29"/>
      <c r="E49" s="29"/>
      <c r="F49" s="29"/>
      <c r="G49" s="126"/>
      <c r="H49" s="126"/>
      <c r="I49" s="126"/>
      <c r="J49" s="30"/>
      <c r="K49" s="80"/>
    </row>
    <row r="50" spans="1:17" x14ac:dyDescent="0.3">
      <c r="K50" s="127" t="s">
        <v>58</v>
      </c>
      <c r="L50" s="142" t="s">
        <v>72</v>
      </c>
      <c r="M50" s="143" t="s">
        <v>73</v>
      </c>
      <c r="O50" s="127" t="s">
        <v>90</v>
      </c>
      <c r="P50" s="142" t="s">
        <v>72</v>
      </c>
      <c r="Q50" s="143" t="s">
        <v>73</v>
      </c>
    </row>
    <row r="51" spans="1:17" x14ac:dyDescent="0.3">
      <c r="K51" s="128" t="s">
        <v>6</v>
      </c>
      <c r="L51" s="129">
        <f>COUNTIF(I3:I46, "Not a Reef")</f>
        <v>27</v>
      </c>
      <c r="M51" s="130">
        <f>L51/L55*100</f>
        <v>62.790697674418603</v>
      </c>
      <c r="O51" s="131" t="s">
        <v>34</v>
      </c>
      <c r="P51" s="129">
        <f>COUNTIF(Q3:Q46, "Low")</f>
        <v>41</v>
      </c>
      <c r="Q51" s="130">
        <f>P51/P54*100</f>
        <v>93.181818181818173</v>
      </c>
    </row>
    <row r="52" spans="1:17" x14ac:dyDescent="0.3">
      <c r="K52" s="131" t="s">
        <v>34</v>
      </c>
      <c r="L52" s="129">
        <f>COUNTIF(I3:I46, "Low")</f>
        <v>11</v>
      </c>
      <c r="M52" s="130">
        <f>L52/L55*100</f>
        <v>25.581395348837212</v>
      </c>
      <c r="O52" s="132" t="s">
        <v>33</v>
      </c>
      <c r="P52" s="129">
        <f>COUNTIF(Q3:Q46, "Medium")</f>
        <v>3</v>
      </c>
      <c r="Q52" s="130">
        <f>P52/P54*100</f>
        <v>6.8181818181818175</v>
      </c>
    </row>
    <row r="53" spans="1:17" x14ac:dyDescent="0.3">
      <c r="K53" s="132" t="s">
        <v>33</v>
      </c>
      <c r="L53" s="129">
        <f>COUNTIF(I3:I46, "Medium")</f>
        <v>3</v>
      </c>
      <c r="M53" s="130">
        <f>L53/L55*100</f>
        <v>6.9767441860465116</v>
      </c>
      <c r="O53" s="133" t="s">
        <v>32</v>
      </c>
      <c r="P53" s="129">
        <f>COUNTIF(Q3:Q46, "High")</f>
        <v>0</v>
      </c>
      <c r="Q53" s="130">
        <f>P53/P54*100</f>
        <v>0</v>
      </c>
    </row>
    <row r="54" spans="1:17" ht="17.25" thickBot="1" x14ac:dyDescent="0.35">
      <c r="K54" s="133" t="s">
        <v>32</v>
      </c>
      <c r="L54" s="129">
        <f>COUNTIF(I3:I46, "High")</f>
        <v>2</v>
      </c>
      <c r="M54" s="130">
        <f>L54/L55*100</f>
        <v>4.6511627906976747</v>
      </c>
      <c r="O54" s="134" t="s">
        <v>71</v>
      </c>
      <c r="P54" s="135">
        <f>SUM(P51:P53)</f>
        <v>44</v>
      </c>
      <c r="Q54" s="136">
        <f>SUM(Q51:Q53)</f>
        <v>99.999999999999986</v>
      </c>
    </row>
    <row r="55" spans="1:17" ht="17.25" thickBot="1" x14ac:dyDescent="0.35">
      <c r="K55" s="134" t="s">
        <v>71</v>
      </c>
      <c r="L55" s="135">
        <f>SUM(L51:L54)</f>
        <v>43</v>
      </c>
      <c r="M55" s="136">
        <f>SUM(M51:M54)</f>
        <v>100</v>
      </c>
    </row>
  </sheetData>
  <sortState ref="A4:I46">
    <sortCondition ref="B3:B46"/>
  </sortState>
  <mergeCells count="8">
    <mergeCell ref="M1:Q1"/>
    <mergeCell ref="J1:L1"/>
    <mergeCell ref="C1:C2"/>
    <mergeCell ref="B1:B2"/>
    <mergeCell ref="A1:A2"/>
    <mergeCell ref="H1:H2"/>
    <mergeCell ref="E1:G1"/>
    <mergeCell ref="D1:D2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workbookViewId="0">
      <selection activeCell="I2" sqref="I2"/>
    </sheetView>
  </sheetViews>
  <sheetFormatPr defaultRowHeight="16.5" x14ac:dyDescent="0.25"/>
  <cols>
    <col min="1" max="1" width="13.42578125" style="2" bestFit="1" customWidth="1"/>
    <col min="2" max="2" width="16.42578125" style="2" bestFit="1" customWidth="1"/>
    <col min="3" max="3" width="9.140625" style="20"/>
    <col min="4" max="4" width="9.140625" style="2" customWidth="1"/>
    <col min="5" max="5" width="9.140625" style="49" customWidth="1"/>
    <col min="6" max="6" width="11.5703125" style="49" customWidth="1"/>
    <col min="7" max="7" width="9.140625" style="2" customWidth="1"/>
    <col min="8" max="8" width="19.42578125" style="5" customWidth="1"/>
    <col min="9" max="9" width="17" style="2" customWidth="1"/>
    <col min="10" max="10" width="11" style="2" customWidth="1"/>
    <col min="11" max="11" width="9.85546875" style="2" customWidth="1"/>
    <col min="12" max="12" width="9.140625" style="21" customWidth="1"/>
    <col min="13" max="13" width="15.28515625" style="2" customWidth="1"/>
    <col min="14" max="15" width="15.28515625" style="21" customWidth="1"/>
    <col min="16" max="16" width="15.28515625" style="61" customWidth="1"/>
    <col min="17" max="17" width="15.28515625" style="2" customWidth="1"/>
    <col min="18" max="16384" width="9.140625" style="21"/>
  </cols>
  <sheetData>
    <row r="1" spans="1:18" s="45" customFormat="1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46" t="s">
        <v>35</v>
      </c>
      <c r="I1" s="139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  <c r="R1" s="173"/>
    </row>
    <row r="2" spans="1:18" s="45" customFormat="1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31</v>
      </c>
      <c r="H2" s="247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72" t="s">
        <v>35</v>
      </c>
      <c r="P2" s="174" t="s">
        <v>88</v>
      </c>
      <c r="Q2" s="120" t="s">
        <v>76</v>
      </c>
      <c r="R2" s="179"/>
    </row>
    <row r="3" spans="1:18" ht="33" x14ac:dyDescent="0.25">
      <c r="A3" s="19">
        <v>0.8218981481481481</v>
      </c>
      <c r="B3" s="2">
        <v>1</v>
      </c>
      <c r="C3" s="20">
        <v>7.5</v>
      </c>
      <c r="D3" s="2">
        <v>1</v>
      </c>
      <c r="E3" s="49">
        <v>1.2</v>
      </c>
      <c r="F3" s="49">
        <v>4.3</v>
      </c>
      <c r="G3" s="2" t="s">
        <v>9</v>
      </c>
      <c r="H3" s="5" t="s">
        <v>131</v>
      </c>
      <c r="I3" s="55" t="s">
        <v>6</v>
      </c>
      <c r="J3" s="140" t="s">
        <v>40</v>
      </c>
      <c r="K3" s="140" t="s">
        <v>40</v>
      </c>
      <c r="L3" s="140" t="s">
        <v>40</v>
      </c>
      <c r="M3" s="54">
        <v>0</v>
      </c>
      <c r="N3" s="54">
        <v>0</v>
      </c>
      <c r="O3" s="57">
        <v>50</v>
      </c>
      <c r="P3" s="176">
        <f>AVERAGE(M3:O3)</f>
        <v>16.666666666666668</v>
      </c>
      <c r="Q3" s="54" t="s">
        <v>34</v>
      </c>
    </row>
    <row r="4" spans="1:18" ht="33" x14ac:dyDescent="0.25">
      <c r="A4" s="19">
        <v>0.82203703703703701</v>
      </c>
      <c r="B4" s="2">
        <v>2</v>
      </c>
      <c r="C4" s="20">
        <v>2.5</v>
      </c>
      <c r="D4" s="2">
        <v>1</v>
      </c>
      <c r="E4" s="49">
        <v>0.5</v>
      </c>
      <c r="F4" s="49">
        <v>1.75</v>
      </c>
      <c r="G4" s="2" t="s">
        <v>16</v>
      </c>
      <c r="H4" s="189" t="s">
        <v>131</v>
      </c>
      <c r="I4" s="55" t="s">
        <v>6</v>
      </c>
      <c r="J4" s="140" t="s">
        <v>40</v>
      </c>
      <c r="K4" s="140" t="s">
        <v>40</v>
      </c>
      <c r="L4" s="140" t="s">
        <v>40</v>
      </c>
      <c r="M4" s="54">
        <v>0</v>
      </c>
      <c r="N4" s="54">
        <v>0</v>
      </c>
      <c r="O4" s="57">
        <v>50</v>
      </c>
      <c r="P4" s="176">
        <f t="shared" ref="P4:P59" si="0">AVERAGE(M4:O4)</f>
        <v>16.666666666666668</v>
      </c>
      <c r="Q4" s="54" t="s">
        <v>34</v>
      </c>
    </row>
    <row r="5" spans="1:18" ht="33" x14ac:dyDescent="0.25">
      <c r="A5" s="19">
        <v>0.822199074074074</v>
      </c>
      <c r="B5" s="2">
        <v>3</v>
      </c>
      <c r="C5" s="20">
        <v>10.75</v>
      </c>
      <c r="D5" s="2">
        <v>1</v>
      </c>
      <c r="E5" s="49">
        <v>1</v>
      </c>
      <c r="F5" s="49">
        <v>3.6666666666666665</v>
      </c>
      <c r="G5" s="2" t="s">
        <v>9</v>
      </c>
      <c r="H5" s="189" t="s">
        <v>131</v>
      </c>
      <c r="I5" s="54" t="s">
        <v>34</v>
      </c>
      <c r="J5" s="140" t="s">
        <v>40</v>
      </c>
      <c r="K5" s="140" t="s">
        <v>40</v>
      </c>
      <c r="L5" s="140" t="s">
        <v>40</v>
      </c>
      <c r="M5" s="54">
        <v>0</v>
      </c>
      <c r="N5" s="54">
        <v>0</v>
      </c>
      <c r="O5" s="57">
        <v>50</v>
      </c>
      <c r="P5" s="176">
        <f t="shared" si="0"/>
        <v>16.666666666666668</v>
      </c>
      <c r="Q5" s="54" t="s">
        <v>34</v>
      </c>
    </row>
    <row r="6" spans="1:18" ht="33" x14ac:dyDescent="0.25">
      <c r="A6" s="19">
        <v>0.82236111111111121</v>
      </c>
      <c r="B6" s="2">
        <v>4</v>
      </c>
      <c r="C6" s="20">
        <v>5.333333333333333</v>
      </c>
      <c r="D6" s="2">
        <v>1</v>
      </c>
      <c r="E6" s="49">
        <v>1</v>
      </c>
      <c r="F6" s="49">
        <v>3.6666666666666665</v>
      </c>
      <c r="G6" s="2" t="s">
        <v>9</v>
      </c>
      <c r="H6" s="189" t="s">
        <v>131</v>
      </c>
      <c r="I6" s="55" t="s">
        <v>6</v>
      </c>
      <c r="J6" s="140" t="s">
        <v>40</v>
      </c>
      <c r="K6" s="140" t="s">
        <v>40</v>
      </c>
      <c r="L6" s="140" t="s">
        <v>40</v>
      </c>
      <c r="M6" s="54">
        <v>0</v>
      </c>
      <c r="N6" s="54">
        <v>0</v>
      </c>
      <c r="O6" s="57">
        <v>50</v>
      </c>
      <c r="P6" s="176">
        <f t="shared" si="0"/>
        <v>16.666666666666668</v>
      </c>
      <c r="Q6" s="54" t="s">
        <v>34</v>
      </c>
    </row>
    <row r="7" spans="1:18" ht="33" x14ac:dyDescent="0.25">
      <c r="A7" s="19">
        <v>0.8225231481481482</v>
      </c>
      <c r="B7" s="2">
        <v>5</v>
      </c>
      <c r="C7" s="20">
        <v>7.2</v>
      </c>
      <c r="D7" s="2">
        <v>1</v>
      </c>
      <c r="E7" s="49">
        <v>1.5</v>
      </c>
      <c r="F7" s="49">
        <v>5.5</v>
      </c>
      <c r="G7" s="2" t="s">
        <v>9</v>
      </c>
      <c r="H7" s="189" t="s">
        <v>131</v>
      </c>
      <c r="I7" s="55" t="s">
        <v>6</v>
      </c>
      <c r="J7" s="140" t="s">
        <v>40</v>
      </c>
      <c r="K7" s="140" t="s">
        <v>40</v>
      </c>
      <c r="L7" s="140" t="s">
        <v>40</v>
      </c>
      <c r="M7" s="54">
        <v>0</v>
      </c>
      <c r="N7" s="54">
        <v>0</v>
      </c>
      <c r="O7" s="57">
        <v>50</v>
      </c>
      <c r="P7" s="176">
        <f t="shared" si="0"/>
        <v>16.666666666666668</v>
      </c>
      <c r="Q7" s="54" t="s">
        <v>34</v>
      </c>
    </row>
    <row r="8" spans="1:18" ht="33" x14ac:dyDescent="0.25">
      <c r="A8" s="19">
        <v>0.82268518518518519</v>
      </c>
      <c r="B8" s="2">
        <v>6</v>
      </c>
      <c r="C8" s="20">
        <v>5.75</v>
      </c>
      <c r="D8" s="2">
        <v>1</v>
      </c>
      <c r="E8" s="49">
        <v>1.1666666666666667</v>
      </c>
      <c r="F8" s="49">
        <v>3.8333333333333335</v>
      </c>
      <c r="G8" s="2" t="s">
        <v>9</v>
      </c>
      <c r="H8" s="189" t="s">
        <v>131</v>
      </c>
      <c r="I8" s="55" t="s">
        <v>6</v>
      </c>
      <c r="J8" s="140" t="s">
        <v>40</v>
      </c>
      <c r="K8" s="140" t="s">
        <v>40</v>
      </c>
      <c r="L8" s="140" t="s">
        <v>40</v>
      </c>
      <c r="M8" s="54">
        <v>0</v>
      </c>
      <c r="N8" s="54">
        <v>0</v>
      </c>
      <c r="O8" s="57">
        <v>50</v>
      </c>
      <c r="P8" s="176">
        <f t="shared" si="0"/>
        <v>16.666666666666668</v>
      </c>
      <c r="Q8" s="54" t="s">
        <v>34</v>
      </c>
    </row>
    <row r="9" spans="1:18" x14ac:dyDescent="0.25">
      <c r="A9" s="19">
        <v>0.82284722222222229</v>
      </c>
      <c r="B9" s="2">
        <v>7</v>
      </c>
      <c r="C9" s="20">
        <v>2.125</v>
      </c>
      <c r="D9" s="2">
        <v>1</v>
      </c>
      <c r="E9" s="49">
        <v>0.25</v>
      </c>
      <c r="F9" s="49">
        <v>0.875</v>
      </c>
      <c r="G9" s="2" t="s">
        <v>16</v>
      </c>
      <c r="H9" s="5" t="s">
        <v>43</v>
      </c>
      <c r="I9" s="55" t="s">
        <v>6</v>
      </c>
      <c r="J9" s="140" t="s">
        <v>40</v>
      </c>
      <c r="K9" s="140" t="s">
        <v>40</v>
      </c>
      <c r="L9" s="140" t="s">
        <v>40</v>
      </c>
      <c r="M9" s="54">
        <v>0</v>
      </c>
      <c r="N9" s="54">
        <v>0</v>
      </c>
      <c r="O9" s="54">
        <v>0</v>
      </c>
      <c r="P9" s="176">
        <f t="shared" si="0"/>
        <v>0</v>
      </c>
      <c r="Q9" s="54" t="s">
        <v>34</v>
      </c>
    </row>
    <row r="10" spans="1:18" ht="33" x14ac:dyDescent="0.25">
      <c r="A10" s="19">
        <v>0.82300925925925927</v>
      </c>
      <c r="B10" s="2">
        <v>8</v>
      </c>
      <c r="C10" s="20">
        <v>2</v>
      </c>
      <c r="D10" s="2">
        <v>1</v>
      </c>
      <c r="E10" s="49">
        <v>1</v>
      </c>
      <c r="F10" s="49">
        <v>3.5</v>
      </c>
      <c r="G10" s="2" t="s">
        <v>16</v>
      </c>
      <c r="H10" s="189" t="s">
        <v>131</v>
      </c>
      <c r="I10" s="55" t="s">
        <v>6</v>
      </c>
      <c r="J10" s="140" t="s">
        <v>40</v>
      </c>
      <c r="K10" s="140" t="s">
        <v>40</v>
      </c>
      <c r="L10" s="140" t="s">
        <v>40</v>
      </c>
      <c r="M10" s="54">
        <v>0</v>
      </c>
      <c r="N10" s="54">
        <v>0</v>
      </c>
      <c r="O10" s="57">
        <v>50</v>
      </c>
      <c r="P10" s="176">
        <f t="shared" si="0"/>
        <v>16.666666666666668</v>
      </c>
      <c r="Q10" s="54" t="s">
        <v>34</v>
      </c>
    </row>
    <row r="11" spans="1:18" ht="33" x14ac:dyDescent="0.25">
      <c r="A11" s="19">
        <v>0.82315972222222233</v>
      </c>
      <c r="B11" s="2">
        <v>9</v>
      </c>
      <c r="C11" s="20">
        <v>3.75</v>
      </c>
      <c r="D11" s="2">
        <v>1</v>
      </c>
      <c r="E11" s="49">
        <v>1.5</v>
      </c>
      <c r="F11" s="49">
        <v>5.5</v>
      </c>
      <c r="G11" s="2" t="s">
        <v>9</v>
      </c>
      <c r="H11" s="189" t="s">
        <v>131</v>
      </c>
      <c r="I11" s="55" t="s">
        <v>6</v>
      </c>
      <c r="J11" s="140" t="s">
        <v>40</v>
      </c>
      <c r="K11" s="140" t="s">
        <v>40</v>
      </c>
      <c r="L11" s="140" t="s">
        <v>40</v>
      </c>
      <c r="M11" s="54">
        <v>0</v>
      </c>
      <c r="N11" s="54">
        <v>0</v>
      </c>
      <c r="O11" s="57">
        <v>50</v>
      </c>
      <c r="P11" s="176">
        <f t="shared" si="0"/>
        <v>16.666666666666668</v>
      </c>
      <c r="Q11" s="54" t="s">
        <v>34</v>
      </c>
    </row>
    <row r="12" spans="1:18" ht="33" x14ac:dyDescent="0.25">
      <c r="A12" s="19">
        <v>0.82333333333333336</v>
      </c>
      <c r="B12" s="2">
        <v>10</v>
      </c>
      <c r="C12" s="20">
        <v>3</v>
      </c>
      <c r="D12" s="2">
        <v>1</v>
      </c>
      <c r="E12" s="49">
        <v>1</v>
      </c>
      <c r="F12" s="49">
        <v>3.5</v>
      </c>
      <c r="G12" s="2" t="s">
        <v>16</v>
      </c>
      <c r="H12" s="189" t="s">
        <v>131</v>
      </c>
      <c r="I12" s="55" t="s">
        <v>6</v>
      </c>
      <c r="J12" s="140" t="s">
        <v>40</v>
      </c>
      <c r="K12" s="140" t="s">
        <v>40</v>
      </c>
      <c r="L12" s="140" t="s">
        <v>40</v>
      </c>
      <c r="M12" s="54">
        <v>0</v>
      </c>
      <c r="N12" s="54">
        <v>0</v>
      </c>
      <c r="O12" s="57">
        <v>50</v>
      </c>
      <c r="P12" s="176">
        <f t="shared" si="0"/>
        <v>16.666666666666668</v>
      </c>
      <c r="Q12" s="54" t="s">
        <v>34</v>
      </c>
    </row>
    <row r="13" spans="1:18" ht="33" x14ac:dyDescent="0.25">
      <c r="A13" s="19">
        <v>0.82349537037037035</v>
      </c>
      <c r="B13" s="2">
        <v>11</v>
      </c>
      <c r="C13" s="20">
        <v>3</v>
      </c>
      <c r="D13" s="2">
        <v>1</v>
      </c>
      <c r="E13" s="49">
        <v>1</v>
      </c>
      <c r="F13" s="49">
        <v>3.5</v>
      </c>
      <c r="G13" s="2" t="s">
        <v>16</v>
      </c>
      <c r="H13" s="189" t="s">
        <v>131</v>
      </c>
      <c r="I13" s="55" t="s">
        <v>6</v>
      </c>
      <c r="J13" s="140" t="s">
        <v>40</v>
      </c>
      <c r="K13" s="140" t="s">
        <v>40</v>
      </c>
      <c r="L13" s="140" t="s">
        <v>40</v>
      </c>
      <c r="M13" s="54">
        <v>0</v>
      </c>
      <c r="N13" s="54">
        <v>0</v>
      </c>
      <c r="O13" s="57">
        <v>50</v>
      </c>
      <c r="P13" s="176">
        <f t="shared" si="0"/>
        <v>16.666666666666668</v>
      </c>
      <c r="Q13" s="54" t="s">
        <v>34</v>
      </c>
    </row>
    <row r="14" spans="1:18" ht="33" x14ac:dyDescent="0.25">
      <c r="A14" s="19">
        <v>0.82365740740740734</v>
      </c>
      <c r="B14" s="2">
        <v>12</v>
      </c>
      <c r="C14" s="20">
        <v>0.25</v>
      </c>
      <c r="D14" s="2">
        <v>1</v>
      </c>
      <c r="E14" s="49">
        <v>0</v>
      </c>
      <c r="F14" s="49">
        <v>0</v>
      </c>
      <c r="G14" s="2" t="s">
        <v>23</v>
      </c>
      <c r="H14" s="189" t="s">
        <v>131</v>
      </c>
      <c r="I14" s="55" t="s">
        <v>6</v>
      </c>
      <c r="J14" s="140" t="s">
        <v>40</v>
      </c>
      <c r="K14" s="140" t="s">
        <v>40</v>
      </c>
      <c r="L14" s="140" t="s">
        <v>40</v>
      </c>
      <c r="M14" s="54">
        <v>0</v>
      </c>
      <c r="N14" s="54">
        <v>0</v>
      </c>
      <c r="O14" s="57">
        <v>50</v>
      </c>
      <c r="P14" s="176">
        <f t="shared" si="0"/>
        <v>16.666666666666668</v>
      </c>
      <c r="Q14" s="54" t="s">
        <v>34</v>
      </c>
    </row>
    <row r="15" spans="1:18" ht="33" x14ac:dyDescent="0.25">
      <c r="A15" s="19">
        <v>0.82381944444444455</v>
      </c>
      <c r="B15" s="2">
        <v>13</v>
      </c>
      <c r="C15" s="20">
        <v>7</v>
      </c>
      <c r="D15" s="2">
        <v>1</v>
      </c>
      <c r="E15" s="49">
        <v>2</v>
      </c>
      <c r="F15" s="49">
        <v>7.5</v>
      </c>
      <c r="G15" s="2" t="s">
        <v>9</v>
      </c>
      <c r="H15" s="189" t="s">
        <v>131</v>
      </c>
      <c r="I15" s="55" t="s">
        <v>6</v>
      </c>
      <c r="J15" s="140" t="s">
        <v>40</v>
      </c>
      <c r="K15" s="140" t="s">
        <v>40</v>
      </c>
      <c r="L15" s="140" t="s">
        <v>40</v>
      </c>
      <c r="M15" s="54">
        <v>0</v>
      </c>
      <c r="N15" s="54">
        <v>0</v>
      </c>
      <c r="O15" s="57">
        <v>50</v>
      </c>
      <c r="P15" s="176">
        <f t="shared" si="0"/>
        <v>16.666666666666668</v>
      </c>
      <c r="Q15" s="54" t="s">
        <v>34</v>
      </c>
    </row>
    <row r="16" spans="1:18" ht="33" x14ac:dyDescent="0.25">
      <c r="A16" s="19">
        <v>0.82398148148148154</v>
      </c>
      <c r="B16" s="2">
        <v>14</v>
      </c>
      <c r="C16" s="20">
        <v>10</v>
      </c>
      <c r="D16" s="2">
        <v>1</v>
      </c>
      <c r="E16" s="49">
        <v>2.5</v>
      </c>
      <c r="F16" s="49">
        <v>11.25</v>
      </c>
      <c r="G16" s="2" t="s">
        <v>11</v>
      </c>
      <c r="H16" s="189" t="s">
        <v>131</v>
      </c>
      <c r="I16" s="54" t="s">
        <v>34</v>
      </c>
      <c r="J16" s="140" t="s">
        <v>40</v>
      </c>
      <c r="K16" s="140" t="s">
        <v>40</v>
      </c>
      <c r="L16" s="140" t="s">
        <v>40</v>
      </c>
      <c r="M16" s="54">
        <v>0</v>
      </c>
      <c r="N16" s="54">
        <v>0</v>
      </c>
      <c r="O16" s="57">
        <v>50</v>
      </c>
      <c r="P16" s="176">
        <f t="shared" si="0"/>
        <v>16.666666666666668</v>
      </c>
      <c r="Q16" s="54" t="s">
        <v>34</v>
      </c>
    </row>
    <row r="17" spans="1:17" ht="33" x14ac:dyDescent="0.25">
      <c r="A17" s="19">
        <v>0.82414351851851853</v>
      </c>
      <c r="B17" s="2">
        <v>15</v>
      </c>
      <c r="C17" s="20">
        <v>11</v>
      </c>
      <c r="D17" s="2">
        <v>1</v>
      </c>
      <c r="E17" s="49">
        <v>0.8</v>
      </c>
      <c r="F17" s="49">
        <v>2.9</v>
      </c>
      <c r="G17" s="2" t="s">
        <v>9</v>
      </c>
      <c r="H17" s="189" t="s">
        <v>131</v>
      </c>
      <c r="I17" s="54" t="s">
        <v>34</v>
      </c>
      <c r="J17" s="140" t="s">
        <v>40</v>
      </c>
      <c r="K17" s="140" t="s">
        <v>40</v>
      </c>
      <c r="L17" s="140" t="s">
        <v>40</v>
      </c>
      <c r="M17" s="54">
        <v>0</v>
      </c>
      <c r="N17" s="54">
        <v>0</v>
      </c>
      <c r="O17" s="57">
        <v>50</v>
      </c>
      <c r="P17" s="176">
        <f t="shared" si="0"/>
        <v>16.666666666666668</v>
      </c>
      <c r="Q17" s="54" t="s">
        <v>34</v>
      </c>
    </row>
    <row r="18" spans="1:17" ht="33" x14ac:dyDescent="0.25">
      <c r="A18" s="19">
        <v>0.82430555555555562</v>
      </c>
      <c r="B18" s="2">
        <v>16</v>
      </c>
      <c r="C18" s="20">
        <v>9.8000000000000007</v>
      </c>
      <c r="D18" s="2">
        <v>1</v>
      </c>
      <c r="E18" s="49">
        <v>1.4</v>
      </c>
      <c r="F18" s="49">
        <v>5.0999999999999996</v>
      </c>
      <c r="G18" s="2" t="s">
        <v>9</v>
      </c>
      <c r="H18" s="189" t="s">
        <v>131</v>
      </c>
      <c r="I18" s="55" t="s">
        <v>6</v>
      </c>
      <c r="J18" s="140" t="s">
        <v>40</v>
      </c>
      <c r="K18" s="140" t="s">
        <v>40</v>
      </c>
      <c r="L18" s="140" t="s">
        <v>40</v>
      </c>
      <c r="M18" s="54">
        <v>0</v>
      </c>
      <c r="N18" s="54">
        <v>0</v>
      </c>
      <c r="O18" s="57">
        <v>50</v>
      </c>
      <c r="P18" s="176">
        <f t="shared" si="0"/>
        <v>16.666666666666668</v>
      </c>
      <c r="Q18" s="54" t="s">
        <v>34</v>
      </c>
    </row>
    <row r="19" spans="1:17" ht="33" x14ac:dyDescent="0.25">
      <c r="A19" s="19">
        <v>0.82446759259259261</v>
      </c>
      <c r="B19" s="2">
        <v>17</v>
      </c>
      <c r="C19" s="20">
        <v>2.2000000000000002</v>
      </c>
      <c r="D19" s="2">
        <v>1</v>
      </c>
      <c r="E19" s="49">
        <v>1.6666666666666667</v>
      </c>
      <c r="F19" s="49">
        <v>7.333333333333333</v>
      </c>
      <c r="G19" s="2" t="s">
        <v>11</v>
      </c>
      <c r="H19" s="189" t="s">
        <v>131</v>
      </c>
      <c r="I19" s="55" t="s">
        <v>6</v>
      </c>
      <c r="J19" s="140" t="s">
        <v>40</v>
      </c>
      <c r="K19" s="140" t="s">
        <v>40</v>
      </c>
      <c r="L19" s="140" t="s">
        <v>40</v>
      </c>
      <c r="M19" s="54">
        <v>0</v>
      </c>
      <c r="N19" s="54">
        <v>0</v>
      </c>
      <c r="O19" s="57">
        <v>50</v>
      </c>
      <c r="P19" s="176">
        <f t="shared" si="0"/>
        <v>16.666666666666668</v>
      </c>
      <c r="Q19" s="54" t="s">
        <v>34</v>
      </c>
    </row>
    <row r="20" spans="1:17" ht="33" x14ac:dyDescent="0.25">
      <c r="A20" s="19">
        <v>0.8246296296296296</v>
      </c>
      <c r="B20" s="2">
        <v>18</v>
      </c>
      <c r="C20" s="20">
        <v>17.875</v>
      </c>
      <c r="D20" s="2">
        <v>1</v>
      </c>
      <c r="E20" s="49">
        <v>2.75</v>
      </c>
      <c r="F20" s="49">
        <v>13.125</v>
      </c>
      <c r="G20" s="2" t="s">
        <v>11</v>
      </c>
      <c r="H20" s="189" t="s">
        <v>131</v>
      </c>
      <c r="I20" s="54" t="s">
        <v>34</v>
      </c>
      <c r="J20" s="140" t="s">
        <v>40</v>
      </c>
      <c r="K20" s="140" t="s">
        <v>40</v>
      </c>
      <c r="L20" s="140" t="s">
        <v>40</v>
      </c>
      <c r="M20" s="57">
        <v>50</v>
      </c>
      <c r="N20" s="54">
        <v>0</v>
      </c>
      <c r="O20" s="57">
        <v>50</v>
      </c>
      <c r="P20" s="177">
        <f t="shared" si="0"/>
        <v>33.333333333333336</v>
      </c>
      <c r="Q20" s="57" t="s">
        <v>33</v>
      </c>
    </row>
    <row r="21" spans="1:17" ht="33" x14ac:dyDescent="0.25">
      <c r="A21" s="19">
        <v>0.8247916666666667</v>
      </c>
      <c r="B21" s="2">
        <v>19</v>
      </c>
      <c r="C21" s="20">
        <v>16.5</v>
      </c>
      <c r="D21" s="2">
        <v>1</v>
      </c>
      <c r="E21" s="49">
        <v>2.25</v>
      </c>
      <c r="F21" s="49">
        <v>10.25</v>
      </c>
      <c r="G21" s="2" t="s">
        <v>11</v>
      </c>
      <c r="H21" s="189" t="s">
        <v>131</v>
      </c>
      <c r="I21" s="54" t="s">
        <v>34</v>
      </c>
      <c r="J21" s="140" t="s">
        <v>40</v>
      </c>
      <c r="K21" s="140" t="s">
        <v>40</v>
      </c>
      <c r="L21" s="140" t="s">
        <v>40</v>
      </c>
      <c r="M21" s="54">
        <v>0</v>
      </c>
      <c r="N21" s="54">
        <v>0</v>
      </c>
      <c r="O21" s="57">
        <v>50</v>
      </c>
      <c r="P21" s="176">
        <f t="shared" si="0"/>
        <v>16.666666666666668</v>
      </c>
      <c r="Q21" s="54" t="s">
        <v>34</v>
      </c>
    </row>
    <row r="22" spans="1:17" ht="33" x14ac:dyDescent="0.25">
      <c r="A22" s="19">
        <v>0.82495370370370369</v>
      </c>
      <c r="B22" s="2">
        <v>20</v>
      </c>
      <c r="C22" s="20">
        <v>20</v>
      </c>
      <c r="D22" s="2">
        <v>1</v>
      </c>
      <c r="E22" s="49">
        <v>2.5</v>
      </c>
      <c r="F22" s="49">
        <v>12.125</v>
      </c>
      <c r="G22" s="2" t="s">
        <v>11</v>
      </c>
      <c r="H22" s="189" t="s">
        <v>131</v>
      </c>
      <c r="I22" s="57" t="s">
        <v>33</v>
      </c>
      <c r="J22" s="140" t="s">
        <v>40</v>
      </c>
      <c r="K22" s="140" t="s">
        <v>40</v>
      </c>
      <c r="L22" s="140" t="s">
        <v>40</v>
      </c>
      <c r="M22" s="54">
        <v>0</v>
      </c>
      <c r="N22" s="54">
        <v>0</v>
      </c>
      <c r="O22" s="57">
        <v>50</v>
      </c>
      <c r="P22" s="176">
        <f t="shared" si="0"/>
        <v>16.666666666666668</v>
      </c>
      <c r="Q22" s="54" t="s">
        <v>34</v>
      </c>
    </row>
    <row r="23" spans="1:17" ht="33" x14ac:dyDescent="0.25">
      <c r="A23" s="19">
        <v>0.82511574074074068</v>
      </c>
      <c r="B23" s="2">
        <v>21</v>
      </c>
      <c r="C23" s="20">
        <v>24</v>
      </c>
      <c r="D23" s="2">
        <v>1</v>
      </c>
      <c r="E23" s="49">
        <v>3</v>
      </c>
      <c r="F23" s="49">
        <v>15</v>
      </c>
      <c r="G23" s="2" t="s">
        <v>11</v>
      </c>
      <c r="H23" s="189" t="s">
        <v>131</v>
      </c>
      <c r="I23" s="57" t="s">
        <v>33</v>
      </c>
      <c r="J23" s="140" t="s">
        <v>40</v>
      </c>
      <c r="K23" s="140" t="s">
        <v>40</v>
      </c>
      <c r="L23" s="140" t="s">
        <v>40</v>
      </c>
      <c r="M23" s="57">
        <v>50</v>
      </c>
      <c r="N23" s="54">
        <v>0</v>
      </c>
      <c r="O23" s="57">
        <v>50</v>
      </c>
      <c r="P23" s="177">
        <f t="shared" si="0"/>
        <v>33.333333333333336</v>
      </c>
      <c r="Q23" s="57" t="s">
        <v>33</v>
      </c>
    </row>
    <row r="24" spans="1:17" ht="33" x14ac:dyDescent="0.25">
      <c r="A24" s="19">
        <v>0.82528935185185182</v>
      </c>
      <c r="B24" s="2">
        <v>22</v>
      </c>
      <c r="C24" s="20">
        <v>49.333333333333336</v>
      </c>
      <c r="D24" s="2">
        <v>1</v>
      </c>
      <c r="E24" s="49">
        <v>3</v>
      </c>
      <c r="F24" s="49">
        <v>15</v>
      </c>
      <c r="G24" s="2" t="s">
        <v>11</v>
      </c>
      <c r="H24" s="189" t="s">
        <v>131</v>
      </c>
      <c r="I24" s="56" t="s">
        <v>32</v>
      </c>
      <c r="J24" s="141" t="s">
        <v>39</v>
      </c>
      <c r="K24" s="140" t="s">
        <v>40</v>
      </c>
      <c r="L24" s="140" t="s">
        <v>40</v>
      </c>
      <c r="M24" s="57">
        <v>50</v>
      </c>
      <c r="N24" s="57">
        <v>50</v>
      </c>
      <c r="O24" s="57">
        <v>50</v>
      </c>
      <c r="P24" s="177">
        <f t="shared" si="0"/>
        <v>50</v>
      </c>
      <c r="Q24" s="57" t="s">
        <v>33</v>
      </c>
    </row>
    <row r="25" spans="1:17" ht="33" x14ac:dyDescent="0.25">
      <c r="A25" s="19">
        <v>0.82543981481481488</v>
      </c>
      <c r="B25" s="2">
        <v>23</v>
      </c>
      <c r="C25" s="20">
        <v>63.25</v>
      </c>
      <c r="D25" s="2">
        <v>1</v>
      </c>
      <c r="E25" s="49">
        <v>3</v>
      </c>
      <c r="F25" s="49">
        <v>15</v>
      </c>
      <c r="G25" s="2" t="s">
        <v>11</v>
      </c>
      <c r="H25" s="189" t="s">
        <v>131</v>
      </c>
      <c r="I25" s="56" t="s">
        <v>32</v>
      </c>
      <c r="J25" s="141" t="s">
        <v>39</v>
      </c>
      <c r="K25" s="141" t="s">
        <v>39</v>
      </c>
      <c r="L25" s="141" t="s">
        <v>39</v>
      </c>
      <c r="M25" s="57">
        <v>50</v>
      </c>
      <c r="N25" s="56">
        <v>100</v>
      </c>
      <c r="O25" s="57">
        <v>50</v>
      </c>
      <c r="P25" s="178">
        <f t="shared" si="0"/>
        <v>66.666666666666671</v>
      </c>
      <c r="Q25" s="56" t="s">
        <v>32</v>
      </c>
    </row>
    <row r="26" spans="1:17" ht="33" x14ac:dyDescent="0.25">
      <c r="A26" s="19">
        <v>0.82560185185185186</v>
      </c>
      <c r="B26" s="2">
        <v>24</v>
      </c>
      <c r="C26" s="20">
        <v>65.5</v>
      </c>
      <c r="D26" s="2">
        <v>1</v>
      </c>
      <c r="E26" s="49">
        <v>3</v>
      </c>
      <c r="F26" s="49">
        <v>15</v>
      </c>
      <c r="G26" s="2" t="s">
        <v>11</v>
      </c>
      <c r="H26" s="189" t="s">
        <v>131</v>
      </c>
      <c r="I26" s="56" t="s">
        <v>32</v>
      </c>
      <c r="J26" s="141" t="s">
        <v>39</v>
      </c>
      <c r="K26" s="141" t="s">
        <v>39</v>
      </c>
      <c r="L26" s="141" t="s">
        <v>39</v>
      </c>
      <c r="M26" s="57">
        <v>50</v>
      </c>
      <c r="N26" s="56">
        <v>100</v>
      </c>
      <c r="O26" s="57">
        <v>50</v>
      </c>
      <c r="P26" s="178">
        <f t="shared" si="0"/>
        <v>66.666666666666671</v>
      </c>
      <c r="Q26" s="56" t="s">
        <v>32</v>
      </c>
    </row>
    <row r="27" spans="1:17" ht="33" x14ac:dyDescent="0.25">
      <c r="A27" s="19">
        <v>0.82576388888888896</v>
      </c>
      <c r="B27" s="2">
        <v>25</v>
      </c>
      <c r="C27" s="20">
        <v>5</v>
      </c>
      <c r="D27" s="2">
        <v>1</v>
      </c>
      <c r="E27" s="49">
        <v>2</v>
      </c>
      <c r="F27" s="49">
        <v>7.5</v>
      </c>
      <c r="G27" s="2" t="s">
        <v>9</v>
      </c>
      <c r="H27" s="189" t="s">
        <v>131</v>
      </c>
      <c r="I27" s="55" t="s">
        <v>6</v>
      </c>
      <c r="J27" s="140" t="s">
        <v>40</v>
      </c>
      <c r="K27" s="140" t="s">
        <v>40</v>
      </c>
      <c r="L27" s="140" t="s">
        <v>40</v>
      </c>
      <c r="M27" s="54">
        <v>0</v>
      </c>
      <c r="N27" s="54">
        <v>0</v>
      </c>
      <c r="O27" s="57">
        <v>50</v>
      </c>
      <c r="P27" s="176">
        <f t="shared" si="0"/>
        <v>16.666666666666668</v>
      </c>
      <c r="Q27" s="54" t="s">
        <v>34</v>
      </c>
    </row>
    <row r="28" spans="1:17" ht="33" x14ac:dyDescent="0.25">
      <c r="A28" s="19">
        <v>0.8259143518518518</v>
      </c>
      <c r="B28" s="2">
        <v>26</v>
      </c>
      <c r="C28" s="20">
        <v>41.5</v>
      </c>
      <c r="D28" s="2">
        <v>1</v>
      </c>
      <c r="E28" s="49">
        <v>2.25</v>
      </c>
      <c r="F28" s="49">
        <v>10.25</v>
      </c>
      <c r="G28" s="2" t="s">
        <v>11</v>
      </c>
      <c r="H28" s="189" t="s">
        <v>131</v>
      </c>
      <c r="I28" s="56" t="s">
        <v>32</v>
      </c>
      <c r="J28" s="141" t="s">
        <v>39</v>
      </c>
      <c r="K28" s="140" t="s">
        <v>40</v>
      </c>
      <c r="L28" s="140" t="s">
        <v>40</v>
      </c>
      <c r="M28" s="54">
        <v>0</v>
      </c>
      <c r="N28" s="57">
        <v>50</v>
      </c>
      <c r="O28" s="57">
        <v>50</v>
      </c>
      <c r="P28" s="177">
        <f t="shared" si="0"/>
        <v>33.333333333333336</v>
      </c>
      <c r="Q28" s="57" t="s">
        <v>33</v>
      </c>
    </row>
    <row r="29" spans="1:17" ht="33" x14ac:dyDescent="0.25">
      <c r="A29" s="19">
        <v>0.82609953703703709</v>
      </c>
      <c r="B29" s="2">
        <v>27</v>
      </c>
      <c r="C29" s="20">
        <v>6</v>
      </c>
      <c r="D29" s="2">
        <v>1</v>
      </c>
      <c r="E29" s="49">
        <v>2</v>
      </c>
      <c r="F29" s="49">
        <v>7.5</v>
      </c>
      <c r="G29" s="2" t="s">
        <v>9</v>
      </c>
      <c r="H29" s="189" t="s">
        <v>131</v>
      </c>
      <c r="I29" s="55" t="s">
        <v>6</v>
      </c>
      <c r="J29" s="140" t="s">
        <v>40</v>
      </c>
      <c r="K29" s="140" t="s">
        <v>40</v>
      </c>
      <c r="L29" s="140" t="s">
        <v>40</v>
      </c>
      <c r="M29" s="54">
        <v>0</v>
      </c>
      <c r="N29" s="54">
        <v>0</v>
      </c>
      <c r="O29" s="57">
        <v>50</v>
      </c>
      <c r="P29" s="176">
        <f t="shared" si="0"/>
        <v>16.666666666666668</v>
      </c>
      <c r="Q29" s="54" t="s">
        <v>34</v>
      </c>
    </row>
    <row r="30" spans="1:17" ht="33" x14ac:dyDescent="0.25">
      <c r="A30" s="19">
        <v>0.82624999999999993</v>
      </c>
      <c r="B30" s="2">
        <v>28</v>
      </c>
      <c r="C30" s="20">
        <v>5</v>
      </c>
      <c r="D30" s="2">
        <v>1</v>
      </c>
      <c r="E30" s="49">
        <v>1.25</v>
      </c>
      <c r="F30" s="49">
        <v>4.833333333333333</v>
      </c>
      <c r="G30" s="2" t="s">
        <v>9</v>
      </c>
      <c r="H30" s="189" t="s">
        <v>131</v>
      </c>
      <c r="I30" s="55" t="s">
        <v>6</v>
      </c>
      <c r="J30" s="140" t="s">
        <v>40</v>
      </c>
      <c r="K30" s="140" t="s">
        <v>40</v>
      </c>
      <c r="L30" s="140" t="s">
        <v>40</v>
      </c>
      <c r="M30" s="54">
        <v>0</v>
      </c>
      <c r="N30" s="54">
        <v>0</v>
      </c>
      <c r="O30" s="57">
        <v>50</v>
      </c>
      <c r="P30" s="176">
        <f t="shared" si="0"/>
        <v>16.666666666666668</v>
      </c>
      <c r="Q30" s="54" t="s">
        <v>34</v>
      </c>
    </row>
    <row r="31" spans="1:17" ht="33" x14ac:dyDescent="0.25">
      <c r="A31" s="19">
        <v>0.82641203703703703</v>
      </c>
      <c r="B31" s="2">
        <v>29</v>
      </c>
      <c r="C31" s="20">
        <v>4.4000000000000004</v>
      </c>
      <c r="D31" s="2">
        <v>1</v>
      </c>
      <c r="E31" s="49">
        <v>1</v>
      </c>
      <c r="F31" s="49">
        <v>3.5</v>
      </c>
      <c r="G31" s="2" t="s">
        <v>16</v>
      </c>
      <c r="H31" s="5" t="s">
        <v>129</v>
      </c>
      <c r="I31" s="55" t="s">
        <v>6</v>
      </c>
      <c r="J31" s="140" t="s">
        <v>40</v>
      </c>
      <c r="K31" s="140" t="s">
        <v>40</v>
      </c>
      <c r="L31" s="140" t="s">
        <v>40</v>
      </c>
      <c r="M31" s="54">
        <v>0</v>
      </c>
      <c r="N31" s="54">
        <v>0</v>
      </c>
      <c r="O31" s="54">
        <v>0</v>
      </c>
      <c r="P31" s="176">
        <f t="shared" si="0"/>
        <v>0</v>
      </c>
      <c r="Q31" s="54" t="s">
        <v>34</v>
      </c>
    </row>
    <row r="32" spans="1:17" ht="33" x14ac:dyDescent="0.25">
      <c r="A32" s="19">
        <v>0.82657407407407402</v>
      </c>
      <c r="B32" s="2">
        <v>30</v>
      </c>
      <c r="C32" s="20">
        <v>3.75</v>
      </c>
      <c r="D32" s="2">
        <v>1</v>
      </c>
      <c r="E32" s="49">
        <v>1</v>
      </c>
      <c r="F32" s="49">
        <v>3.5</v>
      </c>
      <c r="G32" s="2" t="s">
        <v>16</v>
      </c>
      <c r="H32" s="189" t="s">
        <v>129</v>
      </c>
      <c r="I32" s="55" t="s">
        <v>6</v>
      </c>
      <c r="J32" s="140" t="s">
        <v>40</v>
      </c>
      <c r="K32" s="140" t="s">
        <v>40</v>
      </c>
      <c r="L32" s="140" t="s">
        <v>40</v>
      </c>
      <c r="M32" s="54">
        <v>0</v>
      </c>
      <c r="N32" s="54">
        <v>0</v>
      </c>
      <c r="O32" s="54">
        <v>0</v>
      </c>
      <c r="P32" s="176">
        <f t="shared" si="0"/>
        <v>0</v>
      </c>
      <c r="Q32" s="54" t="s">
        <v>34</v>
      </c>
    </row>
    <row r="33" spans="1:17" ht="49.5" x14ac:dyDescent="0.25">
      <c r="A33" s="19">
        <v>0.82673611111111101</v>
      </c>
      <c r="B33" s="2">
        <v>31</v>
      </c>
      <c r="C33" s="20">
        <v>16.333333333333332</v>
      </c>
      <c r="D33" s="2">
        <v>1</v>
      </c>
      <c r="E33" s="49">
        <v>1.6666666666666667</v>
      </c>
      <c r="F33" s="49">
        <v>6.166666666666667</v>
      </c>
      <c r="G33" s="2" t="s">
        <v>9</v>
      </c>
      <c r="H33" s="5" t="s">
        <v>132</v>
      </c>
      <c r="I33" s="54" t="s">
        <v>34</v>
      </c>
      <c r="J33" s="140" t="s">
        <v>40</v>
      </c>
      <c r="K33" s="140" t="s">
        <v>40</v>
      </c>
      <c r="L33" s="140" t="s">
        <v>40</v>
      </c>
      <c r="M33" s="54">
        <v>0</v>
      </c>
      <c r="N33" s="54">
        <v>0</v>
      </c>
      <c r="O33" s="57">
        <v>50</v>
      </c>
      <c r="P33" s="176">
        <f t="shared" si="0"/>
        <v>16.666666666666668</v>
      </c>
      <c r="Q33" s="54" t="s">
        <v>34</v>
      </c>
    </row>
    <row r="34" spans="1:17" ht="33" x14ac:dyDescent="0.25">
      <c r="A34" s="19">
        <v>0.82689814814814822</v>
      </c>
      <c r="B34" s="2">
        <v>32</v>
      </c>
      <c r="C34" s="20">
        <v>6.166666666666667</v>
      </c>
      <c r="D34" s="2">
        <v>1</v>
      </c>
      <c r="E34" s="49">
        <v>2</v>
      </c>
      <c r="F34" s="49">
        <v>8.6666666666666661</v>
      </c>
      <c r="G34" s="2" t="s">
        <v>11</v>
      </c>
      <c r="H34" s="189" t="s">
        <v>131</v>
      </c>
      <c r="I34" s="55" t="s">
        <v>6</v>
      </c>
      <c r="J34" s="140" t="s">
        <v>40</v>
      </c>
      <c r="K34" s="140" t="s">
        <v>40</v>
      </c>
      <c r="L34" s="140" t="s">
        <v>40</v>
      </c>
      <c r="M34" s="54">
        <v>0</v>
      </c>
      <c r="N34" s="54">
        <v>0</v>
      </c>
      <c r="O34" s="57">
        <v>50</v>
      </c>
      <c r="P34" s="176">
        <f t="shared" si="0"/>
        <v>16.666666666666668</v>
      </c>
      <c r="Q34" s="54" t="s">
        <v>34</v>
      </c>
    </row>
    <row r="35" spans="1:17" ht="33" x14ac:dyDescent="0.25">
      <c r="A35" s="19">
        <v>0.8270601851851852</v>
      </c>
      <c r="B35" s="2">
        <v>33</v>
      </c>
      <c r="C35" s="20">
        <v>8.25</v>
      </c>
      <c r="D35" s="2">
        <v>1</v>
      </c>
      <c r="E35" s="49">
        <v>2.5</v>
      </c>
      <c r="F35" s="49">
        <v>11.25</v>
      </c>
      <c r="G35" s="2" t="s">
        <v>11</v>
      </c>
      <c r="H35" s="189" t="s">
        <v>131</v>
      </c>
      <c r="I35" s="55" t="s">
        <v>6</v>
      </c>
      <c r="J35" s="140" t="s">
        <v>40</v>
      </c>
      <c r="K35" s="140" t="s">
        <v>40</v>
      </c>
      <c r="L35" s="140" t="s">
        <v>40</v>
      </c>
      <c r="M35" s="54">
        <v>0</v>
      </c>
      <c r="N35" s="54">
        <v>0</v>
      </c>
      <c r="O35" s="57">
        <v>50</v>
      </c>
      <c r="P35" s="176">
        <f t="shared" si="0"/>
        <v>16.666666666666668</v>
      </c>
      <c r="Q35" s="54" t="s">
        <v>34</v>
      </c>
    </row>
    <row r="36" spans="1:17" ht="33" x14ac:dyDescent="0.25">
      <c r="A36" s="19">
        <v>0.82722222222222219</v>
      </c>
      <c r="B36" s="2">
        <v>34</v>
      </c>
      <c r="C36" s="20">
        <v>4.166666666666667</v>
      </c>
      <c r="D36" s="2">
        <v>1</v>
      </c>
      <c r="E36" s="49">
        <v>1</v>
      </c>
      <c r="F36" s="49">
        <v>3.6666666666666665</v>
      </c>
      <c r="G36" s="2" t="s">
        <v>9</v>
      </c>
      <c r="H36" s="189" t="s">
        <v>131</v>
      </c>
      <c r="I36" s="55" t="s">
        <v>6</v>
      </c>
      <c r="J36" s="140" t="s">
        <v>40</v>
      </c>
      <c r="K36" s="140" t="s">
        <v>40</v>
      </c>
      <c r="L36" s="140" t="s">
        <v>40</v>
      </c>
      <c r="M36" s="54">
        <v>0</v>
      </c>
      <c r="N36" s="54">
        <v>0</v>
      </c>
      <c r="O36" s="57">
        <v>50</v>
      </c>
      <c r="P36" s="176">
        <f t="shared" si="0"/>
        <v>16.666666666666668</v>
      </c>
      <c r="Q36" s="54" t="s">
        <v>34</v>
      </c>
    </row>
    <row r="37" spans="1:17" x14ac:dyDescent="0.25">
      <c r="A37" s="19">
        <v>0.82738425925925929</v>
      </c>
      <c r="B37" s="2">
        <v>35</v>
      </c>
      <c r="C37" s="20">
        <v>11.375</v>
      </c>
      <c r="D37" s="2">
        <v>1</v>
      </c>
      <c r="E37" s="49">
        <v>0</v>
      </c>
      <c r="F37" s="49">
        <v>0</v>
      </c>
      <c r="G37" s="2" t="s">
        <v>23</v>
      </c>
      <c r="H37" s="5" t="s">
        <v>37</v>
      </c>
      <c r="I37" s="54" t="s">
        <v>34</v>
      </c>
      <c r="J37" s="140" t="s">
        <v>40</v>
      </c>
      <c r="K37" s="140" t="s">
        <v>40</v>
      </c>
      <c r="L37" s="140" t="s">
        <v>40</v>
      </c>
      <c r="M37" s="54">
        <v>0</v>
      </c>
      <c r="N37" s="54">
        <v>0</v>
      </c>
      <c r="O37" s="54">
        <v>0</v>
      </c>
      <c r="P37" s="176">
        <f t="shared" si="0"/>
        <v>0</v>
      </c>
      <c r="Q37" s="54" t="s">
        <v>34</v>
      </c>
    </row>
    <row r="38" spans="1:17" x14ac:dyDescent="0.25">
      <c r="A38" s="50">
        <v>0.82754629629629628</v>
      </c>
      <c r="B38" s="51" t="s">
        <v>19</v>
      </c>
      <c r="C38" s="20">
        <v>0</v>
      </c>
      <c r="D38" s="2">
        <v>0</v>
      </c>
      <c r="G38" s="2" t="s">
        <v>23</v>
      </c>
      <c r="H38" s="5" t="s">
        <v>18</v>
      </c>
      <c r="I38" s="55" t="s">
        <v>6</v>
      </c>
      <c r="J38" s="140" t="s">
        <v>40</v>
      </c>
      <c r="K38" s="140" t="s">
        <v>40</v>
      </c>
      <c r="L38" s="140" t="s">
        <v>40</v>
      </c>
      <c r="M38" s="54">
        <v>0</v>
      </c>
      <c r="N38" s="54">
        <v>0</v>
      </c>
      <c r="O38" s="54">
        <v>0</v>
      </c>
      <c r="P38" s="176">
        <f t="shared" si="0"/>
        <v>0</v>
      </c>
      <c r="Q38" s="54" t="s">
        <v>34</v>
      </c>
    </row>
    <row r="39" spans="1:17" x14ac:dyDescent="0.25">
      <c r="A39" s="50">
        <v>0.82796296296296301</v>
      </c>
      <c r="B39" s="51" t="s">
        <v>20</v>
      </c>
      <c r="C39" s="20">
        <v>5</v>
      </c>
      <c r="D39" s="2">
        <v>1</v>
      </c>
      <c r="E39" s="49">
        <v>1</v>
      </c>
      <c r="F39" s="49">
        <v>3.5</v>
      </c>
      <c r="G39" s="2" t="s">
        <v>16</v>
      </c>
      <c r="H39" s="5" t="s">
        <v>18</v>
      </c>
      <c r="I39" s="55" t="s">
        <v>6</v>
      </c>
      <c r="J39" s="140" t="s">
        <v>40</v>
      </c>
      <c r="K39" s="140" t="s">
        <v>40</v>
      </c>
      <c r="L39" s="140" t="s">
        <v>40</v>
      </c>
      <c r="M39" s="54">
        <v>0</v>
      </c>
      <c r="N39" s="54">
        <v>0</v>
      </c>
      <c r="O39" s="54">
        <v>0</v>
      </c>
      <c r="P39" s="176">
        <f t="shared" si="0"/>
        <v>0</v>
      </c>
      <c r="Q39" s="54" t="s">
        <v>34</v>
      </c>
    </row>
    <row r="40" spans="1:17" ht="33" x14ac:dyDescent="0.25">
      <c r="A40" s="50">
        <v>0.82799768518518524</v>
      </c>
      <c r="B40" s="51">
        <v>37</v>
      </c>
      <c r="C40" s="20">
        <v>5.666666666666667</v>
      </c>
      <c r="D40" s="2">
        <v>1</v>
      </c>
      <c r="E40" s="49">
        <v>3</v>
      </c>
      <c r="F40" s="49">
        <v>15</v>
      </c>
      <c r="G40" s="2" t="s">
        <v>11</v>
      </c>
      <c r="H40" s="189" t="s">
        <v>131</v>
      </c>
      <c r="I40" s="55" t="s">
        <v>6</v>
      </c>
      <c r="J40" s="140" t="s">
        <v>40</v>
      </c>
      <c r="K40" s="140" t="s">
        <v>40</v>
      </c>
      <c r="L40" s="140" t="s">
        <v>40</v>
      </c>
      <c r="M40" s="57">
        <v>50</v>
      </c>
      <c r="N40" s="54">
        <v>0</v>
      </c>
      <c r="O40" s="57">
        <v>50</v>
      </c>
      <c r="P40" s="177">
        <f t="shared" si="0"/>
        <v>33.333333333333336</v>
      </c>
      <c r="Q40" s="57" t="s">
        <v>33</v>
      </c>
    </row>
    <row r="41" spans="1:17" ht="33" x14ac:dyDescent="0.25">
      <c r="A41" s="50">
        <v>0.82815972222222223</v>
      </c>
      <c r="B41" s="51">
        <v>38</v>
      </c>
      <c r="C41" s="20">
        <v>16.399999999999999</v>
      </c>
      <c r="D41" s="2">
        <v>1</v>
      </c>
      <c r="E41" s="49">
        <v>2.2000000000000002</v>
      </c>
      <c r="F41" s="49">
        <v>9</v>
      </c>
      <c r="G41" s="2" t="s">
        <v>11</v>
      </c>
      <c r="H41" s="189" t="s">
        <v>131</v>
      </c>
      <c r="I41" s="54" t="s">
        <v>34</v>
      </c>
      <c r="J41" s="140" t="s">
        <v>40</v>
      </c>
      <c r="K41" s="140" t="s">
        <v>40</v>
      </c>
      <c r="L41" s="140" t="s">
        <v>40</v>
      </c>
      <c r="M41" s="54">
        <v>0</v>
      </c>
      <c r="N41" s="54">
        <v>0</v>
      </c>
      <c r="O41" s="57">
        <v>50</v>
      </c>
      <c r="P41" s="176">
        <f t="shared" si="0"/>
        <v>16.666666666666668</v>
      </c>
      <c r="Q41" s="54" t="s">
        <v>34</v>
      </c>
    </row>
    <row r="42" spans="1:17" ht="33" x14ac:dyDescent="0.25">
      <c r="A42" s="50">
        <v>0.82831018518518518</v>
      </c>
      <c r="B42" s="51">
        <v>39</v>
      </c>
      <c r="C42" s="20">
        <v>4.625</v>
      </c>
      <c r="D42" s="2">
        <v>1</v>
      </c>
      <c r="E42" s="49">
        <v>2</v>
      </c>
      <c r="F42" s="49">
        <v>9.375</v>
      </c>
      <c r="G42" s="2" t="s">
        <v>11</v>
      </c>
      <c r="H42" s="189" t="s">
        <v>131</v>
      </c>
      <c r="I42" s="55" t="s">
        <v>6</v>
      </c>
      <c r="J42" s="140" t="s">
        <v>40</v>
      </c>
      <c r="K42" s="140" t="s">
        <v>40</v>
      </c>
      <c r="L42" s="140" t="s">
        <v>40</v>
      </c>
      <c r="M42" s="54">
        <v>0</v>
      </c>
      <c r="N42" s="54">
        <v>0</v>
      </c>
      <c r="O42" s="57">
        <v>50</v>
      </c>
      <c r="P42" s="176">
        <f t="shared" si="0"/>
        <v>16.666666666666668</v>
      </c>
      <c r="Q42" s="54" t="s">
        <v>34</v>
      </c>
    </row>
    <row r="43" spans="1:17" ht="33" x14ac:dyDescent="0.25">
      <c r="A43" s="50">
        <v>0.82848379629629632</v>
      </c>
      <c r="B43" s="51">
        <v>40</v>
      </c>
      <c r="C43" s="20">
        <v>7.125</v>
      </c>
      <c r="D43" s="2">
        <v>1</v>
      </c>
      <c r="E43" s="49">
        <v>2.3333333333333335</v>
      </c>
      <c r="F43" s="49">
        <v>11.166666666666666</v>
      </c>
      <c r="G43" s="2" t="s">
        <v>11</v>
      </c>
      <c r="H43" s="189" t="s">
        <v>131</v>
      </c>
      <c r="I43" s="55" t="s">
        <v>6</v>
      </c>
      <c r="J43" s="140" t="s">
        <v>40</v>
      </c>
      <c r="K43" s="140" t="s">
        <v>40</v>
      </c>
      <c r="L43" s="140" t="s">
        <v>40</v>
      </c>
      <c r="M43" s="54">
        <v>0</v>
      </c>
      <c r="N43" s="54">
        <v>0</v>
      </c>
      <c r="O43" s="57">
        <v>50</v>
      </c>
      <c r="P43" s="176">
        <f t="shared" si="0"/>
        <v>16.666666666666668</v>
      </c>
      <c r="Q43" s="54" t="s">
        <v>34</v>
      </c>
    </row>
    <row r="44" spans="1:17" ht="33" x14ac:dyDescent="0.25">
      <c r="A44" s="50">
        <v>0.8286458333333333</v>
      </c>
      <c r="B44" s="51">
        <v>41</v>
      </c>
      <c r="C44" s="20">
        <v>11</v>
      </c>
      <c r="D44" s="2">
        <v>1</v>
      </c>
      <c r="E44" s="49">
        <v>1.75</v>
      </c>
      <c r="F44" s="49">
        <v>8.375</v>
      </c>
      <c r="G44" s="2" t="s">
        <v>11</v>
      </c>
      <c r="H44" s="189" t="s">
        <v>131</v>
      </c>
      <c r="I44" s="54" t="s">
        <v>34</v>
      </c>
      <c r="J44" s="140" t="s">
        <v>40</v>
      </c>
      <c r="K44" s="140" t="s">
        <v>40</v>
      </c>
      <c r="L44" s="140" t="s">
        <v>40</v>
      </c>
      <c r="M44" s="54">
        <v>0</v>
      </c>
      <c r="N44" s="54">
        <v>0</v>
      </c>
      <c r="O44" s="57">
        <v>50</v>
      </c>
      <c r="P44" s="176">
        <f t="shared" si="0"/>
        <v>16.666666666666668</v>
      </c>
      <c r="Q44" s="54" t="s">
        <v>34</v>
      </c>
    </row>
    <row r="45" spans="1:17" ht="33" x14ac:dyDescent="0.25">
      <c r="A45" s="19">
        <v>0.8288078703703704</v>
      </c>
      <c r="B45" s="51">
        <v>42</v>
      </c>
      <c r="C45" s="20">
        <v>4.333333333333333</v>
      </c>
      <c r="D45" s="2">
        <v>1</v>
      </c>
      <c r="E45" s="49">
        <v>1.5</v>
      </c>
      <c r="F45" s="49">
        <v>5.5</v>
      </c>
      <c r="G45" s="2" t="s">
        <v>9</v>
      </c>
      <c r="H45" s="189" t="s">
        <v>131</v>
      </c>
      <c r="I45" s="55" t="s">
        <v>6</v>
      </c>
      <c r="J45" s="140" t="s">
        <v>40</v>
      </c>
      <c r="K45" s="140" t="s">
        <v>40</v>
      </c>
      <c r="L45" s="140" t="s">
        <v>40</v>
      </c>
      <c r="M45" s="54">
        <v>0</v>
      </c>
      <c r="N45" s="54">
        <v>0</v>
      </c>
      <c r="O45" s="57">
        <v>50</v>
      </c>
      <c r="P45" s="176">
        <f t="shared" si="0"/>
        <v>16.666666666666668</v>
      </c>
      <c r="Q45" s="54" t="s">
        <v>34</v>
      </c>
    </row>
    <row r="46" spans="1:17" x14ac:dyDescent="0.25">
      <c r="A46" s="19">
        <v>0.82896990740740739</v>
      </c>
      <c r="B46" s="51">
        <v>43</v>
      </c>
      <c r="C46" s="20">
        <v>0.25</v>
      </c>
      <c r="D46" s="2">
        <v>1</v>
      </c>
      <c r="E46" s="49">
        <v>1</v>
      </c>
      <c r="F46" s="49">
        <v>3.5</v>
      </c>
      <c r="G46" s="2" t="s">
        <v>16</v>
      </c>
      <c r="H46" s="5" t="s">
        <v>43</v>
      </c>
      <c r="I46" s="55" t="s">
        <v>6</v>
      </c>
      <c r="J46" s="140" t="s">
        <v>40</v>
      </c>
      <c r="K46" s="140" t="s">
        <v>40</v>
      </c>
      <c r="L46" s="140" t="s">
        <v>40</v>
      </c>
      <c r="M46" s="54">
        <v>0</v>
      </c>
      <c r="N46" s="54">
        <v>0</v>
      </c>
      <c r="O46" s="54">
        <v>0</v>
      </c>
      <c r="P46" s="176">
        <f t="shared" si="0"/>
        <v>0</v>
      </c>
      <c r="Q46" s="54" t="s">
        <v>34</v>
      </c>
    </row>
    <row r="47" spans="1:17" ht="33" x14ac:dyDescent="0.25">
      <c r="A47" s="19">
        <v>0.82913194444444438</v>
      </c>
      <c r="B47" s="51">
        <v>44</v>
      </c>
      <c r="C47" s="20">
        <v>10.75</v>
      </c>
      <c r="D47" s="2">
        <v>1</v>
      </c>
      <c r="E47" s="49">
        <v>2.5</v>
      </c>
      <c r="F47" s="49">
        <v>11.25</v>
      </c>
      <c r="G47" s="2" t="s">
        <v>11</v>
      </c>
      <c r="H47" s="189" t="s">
        <v>131</v>
      </c>
      <c r="I47" s="54" t="s">
        <v>34</v>
      </c>
      <c r="J47" s="140" t="s">
        <v>40</v>
      </c>
      <c r="K47" s="140" t="s">
        <v>40</v>
      </c>
      <c r="L47" s="140" t="s">
        <v>40</v>
      </c>
      <c r="M47" s="54">
        <v>0</v>
      </c>
      <c r="N47" s="54">
        <v>0</v>
      </c>
      <c r="O47" s="57">
        <v>50</v>
      </c>
      <c r="P47" s="176">
        <f t="shared" si="0"/>
        <v>16.666666666666668</v>
      </c>
      <c r="Q47" s="54" t="s">
        <v>34</v>
      </c>
    </row>
    <row r="48" spans="1:17" ht="33" x14ac:dyDescent="0.25">
      <c r="A48" s="19">
        <v>0.82929398148148137</v>
      </c>
      <c r="B48" s="51">
        <v>45</v>
      </c>
      <c r="C48" s="20">
        <v>9.75</v>
      </c>
      <c r="D48" s="2">
        <v>1</v>
      </c>
      <c r="E48" s="49">
        <v>2.2999999999999998</v>
      </c>
      <c r="F48" s="49">
        <v>11.25</v>
      </c>
      <c r="G48" s="2" t="s">
        <v>11</v>
      </c>
      <c r="H48" s="189" t="s">
        <v>131</v>
      </c>
      <c r="I48" s="55" t="s">
        <v>6</v>
      </c>
      <c r="J48" s="140" t="s">
        <v>40</v>
      </c>
      <c r="K48" s="140" t="s">
        <v>40</v>
      </c>
      <c r="L48" s="140" t="s">
        <v>40</v>
      </c>
      <c r="M48" s="54">
        <v>0</v>
      </c>
      <c r="N48" s="54">
        <v>0</v>
      </c>
      <c r="O48" s="57">
        <v>50</v>
      </c>
      <c r="P48" s="176">
        <f t="shared" si="0"/>
        <v>16.666666666666668</v>
      </c>
      <c r="Q48" s="54" t="s">
        <v>34</v>
      </c>
    </row>
    <row r="49" spans="1:17" ht="33" x14ac:dyDescent="0.25">
      <c r="A49" s="19">
        <v>0.82945601851851858</v>
      </c>
      <c r="B49" s="51">
        <v>46</v>
      </c>
      <c r="C49" s="20">
        <v>4.5</v>
      </c>
      <c r="D49" s="2">
        <v>1</v>
      </c>
      <c r="E49" s="49">
        <v>1.3333333333333333</v>
      </c>
      <c r="F49" s="49">
        <v>6.166666666666667</v>
      </c>
      <c r="G49" s="2" t="s">
        <v>11</v>
      </c>
      <c r="H49" s="189" t="s">
        <v>131</v>
      </c>
      <c r="I49" s="55" t="s">
        <v>6</v>
      </c>
      <c r="J49" s="140" t="s">
        <v>40</v>
      </c>
      <c r="K49" s="140" t="s">
        <v>40</v>
      </c>
      <c r="L49" s="140" t="s">
        <v>40</v>
      </c>
      <c r="M49" s="54">
        <v>0</v>
      </c>
      <c r="N49" s="54">
        <v>0</v>
      </c>
      <c r="O49" s="57">
        <v>50</v>
      </c>
      <c r="P49" s="176">
        <f t="shared" si="0"/>
        <v>16.666666666666668</v>
      </c>
      <c r="Q49" s="54" t="s">
        <v>34</v>
      </c>
    </row>
    <row r="50" spans="1:17" ht="33" x14ac:dyDescent="0.25">
      <c r="A50" s="19">
        <v>0.82961805555555557</v>
      </c>
      <c r="B50" s="51">
        <v>47</v>
      </c>
      <c r="C50" s="20">
        <v>1.2</v>
      </c>
      <c r="D50" s="2">
        <v>1</v>
      </c>
      <c r="E50" s="49">
        <v>0.75</v>
      </c>
      <c r="F50" s="49">
        <v>3.75</v>
      </c>
      <c r="G50" s="2" t="s">
        <v>11</v>
      </c>
      <c r="H50" s="189" t="s">
        <v>131</v>
      </c>
      <c r="I50" s="55" t="s">
        <v>6</v>
      </c>
      <c r="J50" s="140" t="s">
        <v>40</v>
      </c>
      <c r="K50" s="140" t="s">
        <v>40</v>
      </c>
      <c r="L50" s="140" t="s">
        <v>40</v>
      </c>
      <c r="M50" s="54">
        <v>0</v>
      </c>
      <c r="N50" s="54">
        <v>0</v>
      </c>
      <c r="O50" s="57">
        <v>50</v>
      </c>
      <c r="P50" s="176">
        <f t="shared" si="0"/>
        <v>16.666666666666668</v>
      </c>
      <c r="Q50" s="54" t="s">
        <v>34</v>
      </c>
    </row>
    <row r="51" spans="1:17" ht="33" x14ac:dyDescent="0.25">
      <c r="A51" s="19">
        <v>0.82978009259259267</v>
      </c>
      <c r="B51" s="51">
        <v>48</v>
      </c>
      <c r="C51" s="20">
        <v>6</v>
      </c>
      <c r="D51" s="2">
        <v>1</v>
      </c>
      <c r="E51" s="49">
        <v>1.6666666666666667</v>
      </c>
      <c r="F51" s="49">
        <v>7.5</v>
      </c>
      <c r="G51" s="2" t="s">
        <v>11</v>
      </c>
      <c r="H51" s="189" t="s">
        <v>131</v>
      </c>
      <c r="I51" s="55" t="s">
        <v>6</v>
      </c>
      <c r="J51" s="140" t="s">
        <v>40</v>
      </c>
      <c r="K51" s="140" t="s">
        <v>40</v>
      </c>
      <c r="L51" s="140" t="s">
        <v>40</v>
      </c>
      <c r="M51" s="54">
        <v>0</v>
      </c>
      <c r="N51" s="54">
        <v>0</v>
      </c>
      <c r="O51" s="57">
        <v>50</v>
      </c>
      <c r="P51" s="176">
        <f t="shared" si="0"/>
        <v>16.666666666666668</v>
      </c>
      <c r="Q51" s="54" t="s">
        <v>34</v>
      </c>
    </row>
    <row r="52" spans="1:17" x14ac:dyDescent="0.25">
      <c r="A52" s="19">
        <v>0.82994212962962965</v>
      </c>
      <c r="B52" s="51">
        <v>49</v>
      </c>
      <c r="C52" s="20">
        <v>0.7</v>
      </c>
      <c r="D52" s="2">
        <v>1</v>
      </c>
      <c r="E52" s="49">
        <v>0</v>
      </c>
      <c r="F52" s="49">
        <v>0</v>
      </c>
      <c r="G52" s="2" t="s">
        <v>23</v>
      </c>
      <c r="H52" s="5" t="s">
        <v>43</v>
      </c>
      <c r="I52" s="55" t="s">
        <v>6</v>
      </c>
      <c r="J52" s="140" t="s">
        <v>40</v>
      </c>
      <c r="K52" s="140" t="s">
        <v>40</v>
      </c>
      <c r="L52" s="140" t="s">
        <v>40</v>
      </c>
      <c r="M52" s="54">
        <v>0</v>
      </c>
      <c r="N52" s="54">
        <v>0</v>
      </c>
      <c r="O52" s="54">
        <v>0</v>
      </c>
      <c r="P52" s="176">
        <f t="shared" si="0"/>
        <v>0</v>
      </c>
      <c r="Q52" s="54" t="s">
        <v>34</v>
      </c>
    </row>
    <row r="53" spans="1:17" ht="33" x14ac:dyDescent="0.25">
      <c r="A53" s="19">
        <v>0.83010416666666664</v>
      </c>
      <c r="B53" s="51">
        <v>50</v>
      </c>
      <c r="C53" s="20">
        <v>5.7</v>
      </c>
      <c r="D53" s="2">
        <v>1</v>
      </c>
      <c r="E53" s="49">
        <v>2.3333333333333335</v>
      </c>
      <c r="F53" s="49">
        <v>11.166666666666666</v>
      </c>
      <c r="G53" s="2" t="s">
        <v>11</v>
      </c>
      <c r="H53" s="189" t="s">
        <v>131</v>
      </c>
      <c r="I53" s="55" t="s">
        <v>6</v>
      </c>
      <c r="J53" s="140" t="s">
        <v>40</v>
      </c>
      <c r="K53" s="140" t="s">
        <v>40</v>
      </c>
      <c r="L53" s="140" t="s">
        <v>40</v>
      </c>
      <c r="M53" s="54">
        <v>0</v>
      </c>
      <c r="N53" s="54">
        <v>0</v>
      </c>
      <c r="O53" s="57">
        <v>50</v>
      </c>
      <c r="P53" s="176">
        <f t="shared" si="0"/>
        <v>16.666666666666668</v>
      </c>
      <c r="Q53" s="54" t="s">
        <v>34</v>
      </c>
    </row>
    <row r="54" spans="1:17" ht="33" x14ac:dyDescent="0.25">
      <c r="A54" s="19">
        <v>0.83024305555555555</v>
      </c>
      <c r="B54" s="51">
        <v>51</v>
      </c>
      <c r="C54" s="20">
        <v>3.625</v>
      </c>
      <c r="D54" s="2">
        <v>1</v>
      </c>
      <c r="E54" s="49">
        <v>1.3333333333333333</v>
      </c>
      <c r="F54" s="49">
        <v>5</v>
      </c>
      <c r="G54" s="2" t="s">
        <v>9</v>
      </c>
      <c r="H54" s="189" t="s">
        <v>131</v>
      </c>
      <c r="I54" s="55" t="s">
        <v>6</v>
      </c>
      <c r="J54" s="140" t="s">
        <v>40</v>
      </c>
      <c r="K54" s="140" t="s">
        <v>40</v>
      </c>
      <c r="L54" s="140" t="s">
        <v>40</v>
      </c>
      <c r="M54" s="54">
        <v>0</v>
      </c>
      <c r="N54" s="54">
        <v>0</v>
      </c>
      <c r="O54" s="57">
        <v>50</v>
      </c>
      <c r="P54" s="176">
        <f t="shared" si="0"/>
        <v>16.666666666666668</v>
      </c>
      <c r="Q54" s="54" t="s">
        <v>34</v>
      </c>
    </row>
    <row r="55" spans="1:17" ht="33" x14ac:dyDescent="0.25">
      <c r="A55" s="19">
        <v>0.83041666666666669</v>
      </c>
      <c r="B55" s="51">
        <v>52</v>
      </c>
      <c r="C55" s="20">
        <v>4</v>
      </c>
      <c r="D55" s="2">
        <v>1</v>
      </c>
      <c r="E55" s="49">
        <v>2.5</v>
      </c>
      <c r="F55" s="49">
        <v>11.25</v>
      </c>
      <c r="G55" s="2" t="s">
        <v>11</v>
      </c>
      <c r="H55" s="189" t="s">
        <v>131</v>
      </c>
      <c r="I55" s="55" t="s">
        <v>6</v>
      </c>
      <c r="J55" s="140" t="s">
        <v>40</v>
      </c>
      <c r="K55" s="140" t="s">
        <v>40</v>
      </c>
      <c r="L55" s="140" t="s">
        <v>40</v>
      </c>
      <c r="M55" s="54">
        <v>0</v>
      </c>
      <c r="N55" s="54">
        <v>0</v>
      </c>
      <c r="O55" s="57">
        <v>50</v>
      </c>
      <c r="P55" s="176">
        <f t="shared" si="0"/>
        <v>16.666666666666668</v>
      </c>
      <c r="Q55" s="54" t="s">
        <v>34</v>
      </c>
    </row>
    <row r="56" spans="1:17" ht="33" x14ac:dyDescent="0.25">
      <c r="A56" s="19">
        <v>0.83059027777777772</v>
      </c>
      <c r="B56" s="51">
        <v>53</v>
      </c>
      <c r="C56" s="20">
        <v>3.25</v>
      </c>
      <c r="D56" s="2">
        <v>1</v>
      </c>
      <c r="E56" s="49">
        <v>2.5</v>
      </c>
      <c r="F56" s="49">
        <v>11.25</v>
      </c>
      <c r="G56" s="2" t="s">
        <v>11</v>
      </c>
      <c r="H56" s="189" t="s">
        <v>131</v>
      </c>
      <c r="I56" s="55" t="s">
        <v>6</v>
      </c>
      <c r="J56" s="140" t="s">
        <v>40</v>
      </c>
      <c r="K56" s="140" t="s">
        <v>40</v>
      </c>
      <c r="L56" s="140" t="s">
        <v>40</v>
      </c>
      <c r="M56" s="54">
        <v>0</v>
      </c>
      <c r="N56" s="54">
        <v>0</v>
      </c>
      <c r="O56" s="57">
        <v>50</v>
      </c>
      <c r="P56" s="176">
        <f t="shared" si="0"/>
        <v>16.666666666666668</v>
      </c>
      <c r="Q56" s="54" t="s">
        <v>34</v>
      </c>
    </row>
    <row r="57" spans="1:17" ht="33" x14ac:dyDescent="0.25">
      <c r="A57" s="19">
        <v>0.83075231481481471</v>
      </c>
      <c r="B57" s="51">
        <v>54</v>
      </c>
      <c r="C57" s="20">
        <v>11</v>
      </c>
      <c r="D57" s="2">
        <v>1</v>
      </c>
      <c r="E57" s="49">
        <v>2</v>
      </c>
      <c r="F57" s="49">
        <v>7.5</v>
      </c>
      <c r="G57" s="2" t="s">
        <v>9</v>
      </c>
      <c r="H57" s="189" t="s">
        <v>131</v>
      </c>
      <c r="I57" s="54" t="s">
        <v>34</v>
      </c>
      <c r="J57" s="140" t="s">
        <v>40</v>
      </c>
      <c r="K57" s="140" t="s">
        <v>40</v>
      </c>
      <c r="L57" s="140" t="s">
        <v>40</v>
      </c>
      <c r="M57" s="54">
        <v>0</v>
      </c>
      <c r="N57" s="54">
        <v>0</v>
      </c>
      <c r="O57" s="57">
        <v>50</v>
      </c>
      <c r="P57" s="176">
        <f t="shared" si="0"/>
        <v>16.666666666666668</v>
      </c>
      <c r="Q57" s="54" t="s">
        <v>34</v>
      </c>
    </row>
    <row r="58" spans="1:17" ht="33" x14ac:dyDescent="0.25">
      <c r="A58" s="19">
        <v>0.83091435185185192</v>
      </c>
      <c r="B58" s="51">
        <v>55</v>
      </c>
      <c r="C58" s="20">
        <v>10</v>
      </c>
      <c r="D58" s="2">
        <v>1</v>
      </c>
      <c r="E58" s="49">
        <v>1.25</v>
      </c>
      <c r="F58" s="49">
        <v>4.5</v>
      </c>
      <c r="G58" s="2" t="s">
        <v>41</v>
      </c>
      <c r="H58" s="189" t="s">
        <v>131</v>
      </c>
      <c r="I58" s="54" t="s">
        <v>34</v>
      </c>
      <c r="J58" s="140" t="s">
        <v>40</v>
      </c>
      <c r="K58" s="140" t="s">
        <v>40</v>
      </c>
      <c r="L58" s="140" t="s">
        <v>40</v>
      </c>
      <c r="M58" s="54">
        <v>0</v>
      </c>
      <c r="N58" s="54">
        <v>0</v>
      </c>
      <c r="O58" s="57">
        <v>50</v>
      </c>
      <c r="P58" s="176">
        <f t="shared" si="0"/>
        <v>16.666666666666668</v>
      </c>
      <c r="Q58" s="54" t="s">
        <v>34</v>
      </c>
    </row>
    <row r="59" spans="1:17" ht="33.75" thickBot="1" x14ac:dyDescent="0.3">
      <c r="A59" s="19">
        <v>0.83106481481481476</v>
      </c>
      <c r="B59" s="51">
        <v>56</v>
      </c>
      <c r="C59" s="20">
        <v>4</v>
      </c>
      <c r="D59" s="2">
        <v>1</v>
      </c>
      <c r="E59" s="49">
        <v>1.3333333333333333</v>
      </c>
      <c r="F59" s="49">
        <v>4.833333333333333</v>
      </c>
      <c r="G59" s="2" t="s">
        <v>42</v>
      </c>
      <c r="H59" s="189" t="s">
        <v>131</v>
      </c>
      <c r="I59" s="55" t="s">
        <v>6</v>
      </c>
      <c r="J59" s="140" t="s">
        <v>40</v>
      </c>
      <c r="K59" s="140" t="s">
        <v>40</v>
      </c>
      <c r="L59" s="140" t="s">
        <v>40</v>
      </c>
      <c r="M59" s="54">
        <v>0</v>
      </c>
      <c r="N59" s="54">
        <v>0</v>
      </c>
      <c r="O59" s="57">
        <v>50</v>
      </c>
      <c r="P59" s="176">
        <f t="shared" si="0"/>
        <v>16.666666666666668</v>
      </c>
      <c r="Q59" s="54" t="s">
        <v>34</v>
      </c>
    </row>
    <row r="60" spans="1:17" x14ac:dyDescent="0.25">
      <c r="A60" s="35" t="s">
        <v>24</v>
      </c>
      <c r="B60" s="36"/>
      <c r="C60" s="37">
        <f>AVERAGE(C3:C59)</f>
        <v>10.358479532163745</v>
      </c>
      <c r="D60" s="37"/>
      <c r="E60" s="37">
        <f>AVERAGE(E3:E59)</f>
        <v>1.6470238095238092</v>
      </c>
      <c r="F60" s="37">
        <f>AVERAGE(F3:F59)</f>
        <v>7.0864583333333337</v>
      </c>
      <c r="G60" s="36"/>
      <c r="H60" s="52"/>
      <c r="I60" s="137" t="s">
        <v>74</v>
      </c>
      <c r="J60" s="36">
        <f>COUNTIF(J3:J59,"Yes")</f>
        <v>4</v>
      </c>
      <c r="K60" s="36">
        <f>COUNTIF(K3:K59,"Yes")</f>
        <v>2</v>
      </c>
      <c r="L60" s="36">
        <f>COUNTIF(L3:L59,"Yes")</f>
        <v>2</v>
      </c>
      <c r="M60" s="36"/>
      <c r="N60" s="38"/>
      <c r="O60" s="38"/>
      <c r="P60" s="63"/>
      <c r="Q60" s="36"/>
    </row>
    <row r="61" spans="1:17" ht="17.25" thickBot="1" x14ac:dyDescent="0.3">
      <c r="A61" s="39" t="s">
        <v>25</v>
      </c>
      <c r="B61" s="33"/>
      <c r="C61" s="34">
        <f>MAX(C3:C59)</f>
        <v>65.5</v>
      </c>
      <c r="D61" s="34"/>
      <c r="E61" s="34">
        <f>MAX(E3:E59)</f>
        <v>3</v>
      </c>
      <c r="F61" s="34">
        <f>MAX(F3:F59)</f>
        <v>15</v>
      </c>
      <c r="G61" s="33"/>
      <c r="H61" s="53"/>
      <c r="I61" s="138" t="s">
        <v>75</v>
      </c>
      <c r="J61" s="64">
        <f>J60/56*100</f>
        <v>7.1428571428571423</v>
      </c>
      <c r="K61" s="64">
        <f>K60/56*100</f>
        <v>3.5714285714285712</v>
      </c>
      <c r="L61" s="64">
        <f>L60/56*100</f>
        <v>3.5714285714285712</v>
      </c>
      <c r="M61" s="33"/>
      <c r="N61" s="40"/>
      <c r="O61" s="40"/>
      <c r="P61" s="64"/>
      <c r="Q61" s="33"/>
    </row>
    <row r="62" spans="1:17" ht="17.25" thickBot="1" x14ac:dyDescent="0.3"/>
    <row r="63" spans="1:17" x14ac:dyDescent="0.3">
      <c r="K63" s="127" t="s">
        <v>58</v>
      </c>
      <c r="L63" s="142" t="s">
        <v>72</v>
      </c>
      <c r="M63" s="143" t="s">
        <v>73</v>
      </c>
      <c r="O63" s="127" t="s">
        <v>90</v>
      </c>
      <c r="P63" s="142" t="s">
        <v>72</v>
      </c>
      <c r="Q63" s="143" t="s">
        <v>73</v>
      </c>
    </row>
    <row r="64" spans="1:17" x14ac:dyDescent="0.3">
      <c r="K64" s="128" t="s">
        <v>6</v>
      </c>
      <c r="L64" s="129">
        <f>COUNTIF(I3:I59, "Not a Reef")</f>
        <v>39</v>
      </c>
      <c r="M64" s="130">
        <f>L64/L68*100</f>
        <v>68.421052631578945</v>
      </c>
      <c r="O64" s="131" t="s">
        <v>34</v>
      </c>
      <c r="P64" s="129">
        <f>COUNTIF(Q3:Q59, "Low")</f>
        <v>50</v>
      </c>
      <c r="Q64" s="130">
        <f>P64/P67*100</f>
        <v>87.719298245614027</v>
      </c>
    </row>
    <row r="65" spans="11:17" x14ac:dyDescent="0.3">
      <c r="K65" s="131" t="s">
        <v>34</v>
      </c>
      <c r="L65" s="129">
        <f>COUNTIF(I3:I59, "Low")</f>
        <v>12</v>
      </c>
      <c r="M65" s="130">
        <f>L65/L68*100</f>
        <v>21.052631578947366</v>
      </c>
      <c r="O65" s="132" t="s">
        <v>33</v>
      </c>
      <c r="P65" s="129">
        <f>COUNTIF(Q3:Q59, "Medium")</f>
        <v>5</v>
      </c>
      <c r="Q65" s="130">
        <f>P65/P67*100</f>
        <v>8.7719298245614024</v>
      </c>
    </row>
    <row r="66" spans="11:17" x14ac:dyDescent="0.3">
      <c r="K66" s="132" t="s">
        <v>33</v>
      </c>
      <c r="L66" s="129">
        <f>COUNTIF(I13:I59, "Medium")</f>
        <v>2</v>
      </c>
      <c r="M66" s="130">
        <f>L66/L68*100</f>
        <v>3.5087719298245612</v>
      </c>
      <c r="O66" s="133" t="s">
        <v>32</v>
      </c>
      <c r="P66" s="129">
        <f>COUNTIF(Q3:Q59, "High")</f>
        <v>2</v>
      </c>
      <c r="Q66" s="130">
        <f>P66/P67*100</f>
        <v>3.5087719298245612</v>
      </c>
    </row>
    <row r="67" spans="11:17" ht="17.25" thickBot="1" x14ac:dyDescent="0.35">
      <c r="K67" s="133" t="s">
        <v>32</v>
      </c>
      <c r="L67" s="129">
        <f>COUNTIF(I3:I59, "High")</f>
        <v>4</v>
      </c>
      <c r="M67" s="130">
        <f>L67/L68*100</f>
        <v>7.0175438596491224</v>
      </c>
      <c r="O67" s="134" t="s">
        <v>71</v>
      </c>
      <c r="P67" s="135">
        <f>SUM(P64:P66)</f>
        <v>57</v>
      </c>
      <c r="Q67" s="136">
        <f>SUM(Q64:Q66)</f>
        <v>99.999999999999986</v>
      </c>
    </row>
    <row r="68" spans="11:17" ht="17.25" thickBot="1" x14ac:dyDescent="0.35">
      <c r="K68" s="134" t="s">
        <v>71</v>
      </c>
      <c r="L68" s="135">
        <f>SUM(L64:L67)</f>
        <v>57</v>
      </c>
      <c r="M68" s="136">
        <f>SUM(M64:M67)</f>
        <v>100</v>
      </c>
    </row>
  </sheetData>
  <sortState ref="A4:L59">
    <sortCondition ref="B3:B59"/>
  </sortState>
  <mergeCells count="8">
    <mergeCell ref="J1:L1"/>
    <mergeCell ref="M1:Q1"/>
    <mergeCell ref="H1:H2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6"/>
  <sheetViews>
    <sheetView workbookViewId="0">
      <selection activeCell="I2" sqref="I2"/>
    </sheetView>
  </sheetViews>
  <sheetFormatPr defaultRowHeight="16.5" x14ac:dyDescent="0.25"/>
  <cols>
    <col min="1" max="1" width="13.42578125" style="2" bestFit="1" customWidth="1"/>
    <col min="2" max="2" width="16.42578125" style="2" bestFit="1" customWidth="1"/>
    <col min="3" max="3" width="9.140625" style="20"/>
    <col min="4" max="4" width="9.140625" style="2" customWidth="1"/>
    <col min="5" max="5" width="9.140625" style="49" customWidth="1"/>
    <col min="6" max="6" width="11.5703125" style="49" customWidth="1"/>
    <col min="7" max="7" width="9.140625" style="2" customWidth="1"/>
    <col min="8" max="8" width="33.28515625" style="189" bestFit="1" customWidth="1"/>
    <col min="9" max="9" width="17" style="2" customWidth="1"/>
    <col min="10" max="10" width="11" style="2" customWidth="1"/>
    <col min="11" max="11" width="9.85546875" style="2" customWidth="1"/>
    <col min="12" max="12" width="9.140625" style="21" customWidth="1"/>
    <col min="13" max="13" width="15.28515625" style="2" customWidth="1"/>
    <col min="14" max="15" width="15.28515625" style="21" customWidth="1"/>
    <col min="16" max="16" width="15.28515625" style="61" customWidth="1"/>
    <col min="17" max="17" width="15.28515625" style="2" customWidth="1"/>
    <col min="18" max="16384" width="9.140625" style="21"/>
  </cols>
  <sheetData>
    <row r="1" spans="1:27" s="45" customFormat="1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46" t="s">
        <v>35</v>
      </c>
      <c r="I1" s="139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  <c r="R1" s="173"/>
    </row>
    <row r="2" spans="1:27" s="45" customFormat="1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31</v>
      </c>
      <c r="H2" s="247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93" t="s">
        <v>35</v>
      </c>
      <c r="P2" s="174" t="s">
        <v>88</v>
      </c>
      <c r="Q2" s="120" t="s">
        <v>76</v>
      </c>
      <c r="R2" s="179"/>
      <c r="S2" s="48"/>
      <c r="T2" s="48"/>
      <c r="U2" s="48"/>
      <c r="V2" s="48"/>
      <c r="W2" s="48"/>
      <c r="X2" s="48"/>
      <c r="Y2" s="48"/>
      <c r="Z2" s="48"/>
      <c r="AA2" s="48"/>
    </row>
    <row r="3" spans="1:27" x14ac:dyDescent="0.25">
      <c r="A3" s="19">
        <v>0.49120370370370375</v>
      </c>
      <c r="B3" s="2">
        <v>1</v>
      </c>
      <c r="C3" s="61">
        <v>0</v>
      </c>
      <c r="D3" s="61">
        <v>0</v>
      </c>
      <c r="E3" s="61">
        <v>0</v>
      </c>
      <c r="F3" s="61">
        <v>0</v>
      </c>
      <c r="G3" s="61">
        <v>0</v>
      </c>
      <c r="H3" s="21" t="s">
        <v>128</v>
      </c>
      <c r="I3" s="55" t="s">
        <v>6</v>
      </c>
      <c r="J3" s="140" t="s">
        <v>40</v>
      </c>
      <c r="K3" s="140" t="s">
        <v>40</v>
      </c>
      <c r="L3" s="140" t="s">
        <v>40</v>
      </c>
      <c r="M3" s="54">
        <v>0</v>
      </c>
      <c r="N3" s="54">
        <v>0</v>
      </c>
      <c r="O3" s="54">
        <v>0</v>
      </c>
      <c r="P3" s="176">
        <f>AVERAGE(M3:O3)</f>
        <v>0</v>
      </c>
      <c r="Q3" s="54" t="s">
        <v>34</v>
      </c>
    </row>
    <row r="4" spans="1:27" x14ac:dyDescent="0.25">
      <c r="A4" s="19">
        <v>0.49134259259259255</v>
      </c>
      <c r="B4" s="2">
        <v>2</v>
      </c>
      <c r="C4" s="61">
        <v>0</v>
      </c>
      <c r="D4" s="61">
        <v>0</v>
      </c>
      <c r="E4" s="61">
        <v>0</v>
      </c>
      <c r="F4" s="61">
        <v>0</v>
      </c>
      <c r="G4" s="61">
        <v>0</v>
      </c>
      <c r="H4" s="21" t="s">
        <v>128</v>
      </c>
      <c r="I4" s="55" t="s">
        <v>6</v>
      </c>
      <c r="J4" s="140" t="s">
        <v>40</v>
      </c>
      <c r="K4" s="140" t="s">
        <v>40</v>
      </c>
      <c r="L4" s="140" t="s">
        <v>40</v>
      </c>
      <c r="M4" s="54">
        <v>0</v>
      </c>
      <c r="N4" s="54">
        <v>0</v>
      </c>
      <c r="O4" s="54">
        <v>0</v>
      </c>
      <c r="P4" s="176">
        <f t="shared" ref="P4:P47" si="0">AVERAGE(M4:O4)</f>
        <v>0</v>
      </c>
      <c r="Q4" s="54" t="s">
        <v>34</v>
      </c>
    </row>
    <row r="5" spans="1:27" x14ac:dyDescent="0.25">
      <c r="A5" s="19">
        <v>0.4914930555555555</v>
      </c>
      <c r="B5" s="2">
        <v>3</v>
      </c>
      <c r="C5" s="61">
        <v>0</v>
      </c>
      <c r="D5" s="61">
        <v>0</v>
      </c>
      <c r="E5" s="61">
        <v>0</v>
      </c>
      <c r="F5" s="61">
        <v>0</v>
      </c>
      <c r="G5" s="61">
        <v>0</v>
      </c>
      <c r="H5" s="21" t="s">
        <v>128</v>
      </c>
      <c r="I5" s="55" t="s">
        <v>6</v>
      </c>
      <c r="J5" s="140" t="s">
        <v>40</v>
      </c>
      <c r="K5" s="140" t="s">
        <v>40</v>
      </c>
      <c r="L5" s="140" t="s">
        <v>40</v>
      </c>
      <c r="M5" s="54">
        <v>0</v>
      </c>
      <c r="N5" s="54">
        <v>0</v>
      </c>
      <c r="O5" s="54">
        <v>0</v>
      </c>
      <c r="P5" s="176">
        <f t="shared" si="0"/>
        <v>0</v>
      </c>
      <c r="Q5" s="54" t="s">
        <v>34</v>
      </c>
    </row>
    <row r="6" spans="1:27" x14ac:dyDescent="0.25">
      <c r="A6" s="19">
        <v>0.49163194444444441</v>
      </c>
      <c r="B6" s="2">
        <v>4</v>
      </c>
      <c r="C6" s="61">
        <v>0</v>
      </c>
      <c r="D6" s="61">
        <v>0</v>
      </c>
      <c r="E6" s="61">
        <v>0</v>
      </c>
      <c r="F6" s="61">
        <v>0</v>
      </c>
      <c r="G6" s="61">
        <v>0</v>
      </c>
      <c r="H6" s="21" t="s">
        <v>128</v>
      </c>
      <c r="I6" s="55" t="s">
        <v>6</v>
      </c>
      <c r="J6" s="140" t="s">
        <v>40</v>
      </c>
      <c r="K6" s="140" t="s">
        <v>40</v>
      </c>
      <c r="L6" s="140" t="s">
        <v>40</v>
      </c>
      <c r="M6" s="54">
        <v>0</v>
      </c>
      <c r="N6" s="54">
        <v>0</v>
      </c>
      <c r="O6" s="54">
        <v>0</v>
      </c>
      <c r="P6" s="176">
        <f t="shared" si="0"/>
        <v>0</v>
      </c>
      <c r="Q6" s="54" t="s">
        <v>34</v>
      </c>
    </row>
    <row r="7" spans="1:27" x14ac:dyDescent="0.25">
      <c r="A7" s="19">
        <v>0.49179398148148151</v>
      </c>
      <c r="B7" s="2">
        <v>5</v>
      </c>
      <c r="C7" s="61">
        <v>0</v>
      </c>
      <c r="D7" s="61">
        <v>0</v>
      </c>
      <c r="E7" s="61">
        <v>0</v>
      </c>
      <c r="F7" s="61">
        <v>0</v>
      </c>
      <c r="G7" s="61">
        <v>0</v>
      </c>
      <c r="H7" s="21" t="s">
        <v>128</v>
      </c>
      <c r="I7" s="55" t="s">
        <v>6</v>
      </c>
      <c r="J7" s="140" t="s">
        <v>40</v>
      </c>
      <c r="K7" s="140" t="s">
        <v>40</v>
      </c>
      <c r="L7" s="140" t="s">
        <v>40</v>
      </c>
      <c r="M7" s="54">
        <v>0</v>
      </c>
      <c r="N7" s="54">
        <v>0</v>
      </c>
      <c r="O7" s="54">
        <v>0</v>
      </c>
      <c r="P7" s="176">
        <f t="shared" si="0"/>
        <v>0</v>
      </c>
      <c r="Q7" s="54" t="s">
        <v>34</v>
      </c>
    </row>
    <row r="8" spans="1:27" x14ac:dyDescent="0.25">
      <c r="A8" s="19">
        <v>0.49193287037037042</v>
      </c>
      <c r="B8" s="2">
        <v>6</v>
      </c>
      <c r="C8" s="61">
        <v>0</v>
      </c>
      <c r="D8" s="61">
        <v>0</v>
      </c>
      <c r="E8" s="61">
        <v>0</v>
      </c>
      <c r="F8" s="61">
        <v>0</v>
      </c>
      <c r="G8" s="61">
        <v>0</v>
      </c>
      <c r="H8" s="21" t="s">
        <v>128</v>
      </c>
      <c r="I8" s="55" t="s">
        <v>6</v>
      </c>
      <c r="J8" s="140" t="s">
        <v>40</v>
      </c>
      <c r="K8" s="140" t="s">
        <v>40</v>
      </c>
      <c r="L8" s="140" t="s">
        <v>40</v>
      </c>
      <c r="M8" s="54">
        <v>0</v>
      </c>
      <c r="N8" s="54">
        <v>0</v>
      </c>
      <c r="O8" s="54">
        <v>0</v>
      </c>
      <c r="P8" s="176">
        <f t="shared" si="0"/>
        <v>0</v>
      </c>
      <c r="Q8" s="54" t="s">
        <v>34</v>
      </c>
    </row>
    <row r="9" spans="1:27" x14ac:dyDescent="0.25">
      <c r="A9" s="19">
        <v>0.49209490740740741</v>
      </c>
      <c r="B9" s="2">
        <v>7</v>
      </c>
      <c r="C9" s="61">
        <v>0</v>
      </c>
      <c r="D9" s="61">
        <v>0</v>
      </c>
      <c r="E9" s="61">
        <v>0</v>
      </c>
      <c r="F9" s="61">
        <v>0</v>
      </c>
      <c r="G9" s="61">
        <v>0</v>
      </c>
      <c r="H9" s="21" t="s">
        <v>128</v>
      </c>
      <c r="I9" s="55" t="s">
        <v>6</v>
      </c>
      <c r="J9" s="140" t="s">
        <v>40</v>
      </c>
      <c r="K9" s="140" t="s">
        <v>40</v>
      </c>
      <c r="L9" s="140" t="s">
        <v>40</v>
      </c>
      <c r="M9" s="54">
        <v>0</v>
      </c>
      <c r="N9" s="54">
        <v>0</v>
      </c>
      <c r="O9" s="54">
        <v>0</v>
      </c>
      <c r="P9" s="176">
        <f t="shared" si="0"/>
        <v>0</v>
      </c>
      <c r="Q9" s="54" t="s">
        <v>34</v>
      </c>
    </row>
    <row r="10" spans="1:27" x14ac:dyDescent="0.25">
      <c r="A10" s="19">
        <v>0.49224537037037036</v>
      </c>
      <c r="B10" s="2">
        <v>8</v>
      </c>
      <c r="C10" s="61">
        <v>0</v>
      </c>
      <c r="D10" s="61">
        <v>0</v>
      </c>
      <c r="E10" s="61">
        <v>0</v>
      </c>
      <c r="F10" s="61">
        <v>0</v>
      </c>
      <c r="G10" s="61">
        <v>0</v>
      </c>
      <c r="H10" s="21" t="s">
        <v>128</v>
      </c>
      <c r="I10" s="55" t="s">
        <v>6</v>
      </c>
      <c r="J10" s="140" t="s">
        <v>40</v>
      </c>
      <c r="K10" s="140" t="s">
        <v>40</v>
      </c>
      <c r="L10" s="140" t="s">
        <v>40</v>
      </c>
      <c r="M10" s="54">
        <v>0</v>
      </c>
      <c r="N10" s="54">
        <v>0</v>
      </c>
      <c r="O10" s="54">
        <v>0</v>
      </c>
      <c r="P10" s="176">
        <f t="shared" si="0"/>
        <v>0</v>
      </c>
      <c r="Q10" s="54" t="s">
        <v>34</v>
      </c>
    </row>
    <row r="11" spans="1:27" x14ac:dyDescent="0.25">
      <c r="A11" s="19">
        <v>0.49239583333333337</v>
      </c>
      <c r="B11" s="2">
        <v>9</v>
      </c>
      <c r="C11" s="61">
        <v>0</v>
      </c>
      <c r="D11" s="61">
        <v>0</v>
      </c>
      <c r="E11" s="61">
        <v>0</v>
      </c>
      <c r="F11" s="61">
        <v>0</v>
      </c>
      <c r="G11" s="61">
        <v>0</v>
      </c>
      <c r="H11" s="21" t="s">
        <v>128</v>
      </c>
      <c r="I11" s="55" t="s">
        <v>6</v>
      </c>
      <c r="J11" s="140" t="s">
        <v>40</v>
      </c>
      <c r="K11" s="140" t="s">
        <v>40</v>
      </c>
      <c r="L11" s="140" t="s">
        <v>40</v>
      </c>
      <c r="M11" s="54">
        <v>0</v>
      </c>
      <c r="N11" s="54">
        <v>0</v>
      </c>
      <c r="O11" s="54">
        <v>0</v>
      </c>
      <c r="P11" s="176">
        <f t="shared" si="0"/>
        <v>0</v>
      </c>
      <c r="Q11" s="54" t="s">
        <v>34</v>
      </c>
    </row>
    <row r="12" spans="1:27" x14ac:dyDescent="0.25">
      <c r="A12" s="19">
        <v>0.49253472222222222</v>
      </c>
      <c r="B12" s="2">
        <v>10</v>
      </c>
      <c r="C12" s="61">
        <v>0</v>
      </c>
      <c r="D12" s="61">
        <v>0</v>
      </c>
      <c r="E12" s="61">
        <v>0</v>
      </c>
      <c r="F12" s="61">
        <v>0</v>
      </c>
      <c r="G12" s="61">
        <v>0</v>
      </c>
      <c r="H12" s="21" t="s">
        <v>128</v>
      </c>
      <c r="I12" s="55" t="s">
        <v>6</v>
      </c>
      <c r="J12" s="140" t="s">
        <v>40</v>
      </c>
      <c r="K12" s="140" t="s">
        <v>40</v>
      </c>
      <c r="L12" s="140" t="s">
        <v>40</v>
      </c>
      <c r="M12" s="54">
        <v>0</v>
      </c>
      <c r="N12" s="54">
        <v>0</v>
      </c>
      <c r="O12" s="54">
        <v>0</v>
      </c>
      <c r="P12" s="176">
        <f t="shared" si="0"/>
        <v>0</v>
      </c>
      <c r="Q12" s="54" t="s">
        <v>34</v>
      </c>
    </row>
    <row r="13" spans="1:27" x14ac:dyDescent="0.25">
      <c r="A13" s="19">
        <v>0.49269675925925926</v>
      </c>
      <c r="B13" s="2">
        <v>11</v>
      </c>
      <c r="C13" s="61">
        <v>0</v>
      </c>
      <c r="D13" s="61">
        <v>0</v>
      </c>
      <c r="E13" s="61">
        <v>0</v>
      </c>
      <c r="F13" s="61">
        <v>0</v>
      </c>
      <c r="G13" s="61">
        <v>0</v>
      </c>
      <c r="H13" s="21" t="s">
        <v>128</v>
      </c>
      <c r="I13" s="55" t="s">
        <v>6</v>
      </c>
      <c r="J13" s="140" t="s">
        <v>40</v>
      </c>
      <c r="K13" s="140" t="s">
        <v>40</v>
      </c>
      <c r="L13" s="140" t="s">
        <v>40</v>
      </c>
      <c r="M13" s="54">
        <v>0</v>
      </c>
      <c r="N13" s="54">
        <v>0</v>
      </c>
      <c r="O13" s="54">
        <v>0</v>
      </c>
      <c r="P13" s="176">
        <f t="shared" si="0"/>
        <v>0</v>
      </c>
      <c r="Q13" s="54" t="s">
        <v>34</v>
      </c>
    </row>
    <row r="14" spans="1:27" x14ac:dyDescent="0.25">
      <c r="A14" s="19">
        <v>0.49284722222222221</v>
      </c>
      <c r="B14" s="2">
        <v>12</v>
      </c>
      <c r="C14" s="61">
        <v>0</v>
      </c>
      <c r="D14" s="61">
        <v>0</v>
      </c>
      <c r="E14" s="61">
        <v>0</v>
      </c>
      <c r="F14" s="61">
        <v>0</v>
      </c>
      <c r="G14" s="61">
        <v>0</v>
      </c>
      <c r="H14" s="21" t="s">
        <v>128</v>
      </c>
      <c r="I14" s="55" t="s">
        <v>6</v>
      </c>
      <c r="J14" s="140" t="s">
        <v>40</v>
      </c>
      <c r="K14" s="140" t="s">
        <v>40</v>
      </c>
      <c r="L14" s="140" t="s">
        <v>40</v>
      </c>
      <c r="M14" s="54">
        <v>0</v>
      </c>
      <c r="N14" s="54">
        <v>0</v>
      </c>
      <c r="O14" s="54">
        <v>0</v>
      </c>
      <c r="P14" s="176">
        <f t="shared" si="0"/>
        <v>0</v>
      </c>
      <c r="Q14" s="54" t="s">
        <v>34</v>
      </c>
    </row>
    <row r="15" spans="1:27" x14ac:dyDescent="0.25">
      <c r="A15" s="19">
        <v>0.49299768518518516</v>
      </c>
      <c r="B15" s="2">
        <v>13</v>
      </c>
      <c r="C15" s="61">
        <v>0</v>
      </c>
      <c r="D15" s="61">
        <v>0</v>
      </c>
      <c r="E15" s="61">
        <v>0</v>
      </c>
      <c r="F15" s="61">
        <v>0</v>
      </c>
      <c r="G15" s="61">
        <v>0</v>
      </c>
      <c r="H15" s="21" t="s">
        <v>128</v>
      </c>
      <c r="I15" s="55" t="s">
        <v>6</v>
      </c>
      <c r="J15" s="140" t="s">
        <v>40</v>
      </c>
      <c r="K15" s="140" t="s">
        <v>40</v>
      </c>
      <c r="L15" s="140" t="s">
        <v>40</v>
      </c>
      <c r="M15" s="54">
        <v>0</v>
      </c>
      <c r="N15" s="54">
        <v>0</v>
      </c>
      <c r="O15" s="54">
        <v>0</v>
      </c>
      <c r="P15" s="176">
        <f t="shared" si="0"/>
        <v>0</v>
      </c>
      <c r="Q15" s="54" t="s">
        <v>34</v>
      </c>
    </row>
    <row r="16" spans="1:27" x14ac:dyDescent="0.25">
      <c r="A16" s="19">
        <v>0.49313657407407407</v>
      </c>
      <c r="B16" s="2">
        <v>14</v>
      </c>
      <c r="C16" s="61">
        <v>0</v>
      </c>
      <c r="D16" s="61">
        <v>0</v>
      </c>
      <c r="E16" s="61">
        <v>0</v>
      </c>
      <c r="F16" s="61">
        <v>0</v>
      </c>
      <c r="G16" s="61">
        <v>0</v>
      </c>
      <c r="H16" s="21" t="s">
        <v>128</v>
      </c>
      <c r="I16" s="55" t="s">
        <v>6</v>
      </c>
      <c r="J16" s="140" t="s">
        <v>40</v>
      </c>
      <c r="K16" s="140" t="s">
        <v>40</v>
      </c>
      <c r="L16" s="140" t="s">
        <v>40</v>
      </c>
      <c r="M16" s="54">
        <v>0</v>
      </c>
      <c r="N16" s="54">
        <v>0</v>
      </c>
      <c r="O16" s="54">
        <v>0</v>
      </c>
      <c r="P16" s="176">
        <f t="shared" si="0"/>
        <v>0</v>
      </c>
      <c r="Q16" s="54" t="s">
        <v>34</v>
      </c>
    </row>
    <row r="17" spans="1:17" x14ac:dyDescent="0.25">
      <c r="A17" s="19">
        <v>0.49329861111111112</v>
      </c>
      <c r="B17" s="2">
        <v>15</v>
      </c>
      <c r="C17" s="61">
        <v>0</v>
      </c>
      <c r="D17" s="61">
        <v>0</v>
      </c>
      <c r="E17" s="61">
        <v>0</v>
      </c>
      <c r="F17" s="61">
        <v>0</v>
      </c>
      <c r="G17" s="61">
        <v>0</v>
      </c>
      <c r="H17" s="21" t="s">
        <v>128</v>
      </c>
      <c r="I17" s="55" t="s">
        <v>6</v>
      </c>
      <c r="J17" s="140" t="s">
        <v>40</v>
      </c>
      <c r="K17" s="140" t="s">
        <v>40</v>
      </c>
      <c r="L17" s="140" t="s">
        <v>40</v>
      </c>
      <c r="M17" s="54">
        <v>0</v>
      </c>
      <c r="N17" s="54">
        <v>0</v>
      </c>
      <c r="O17" s="54">
        <v>0</v>
      </c>
      <c r="P17" s="176">
        <f t="shared" si="0"/>
        <v>0</v>
      </c>
      <c r="Q17" s="54" t="s">
        <v>34</v>
      </c>
    </row>
    <row r="18" spans="1:17" x14ac:dyDescent="0.25">
      <c r="A18" s="19">
        <v>0.49344907407407407</v>
      </c>
      <c r="B18" s="2">
        <v>16</v>
      </c>
      <c r="C18" s="61">
        <v>0</v>
      </c>
      <c r="D18" s="61">
        <v>0</v>
      </c>
      <c r="E18" s="61">
        <v>0</v>
      </c>
      <c r="F18" s="61">
        <v>0</v>
      </c>
      <c r="G18" s="61">
        <v>0</v>
      </c>
      <c r="H18" s="21" t="s">
        <v>128</v>
      </c>
      <c r="I18" s="55" t="s">
        <v>6</v>
      </c>
      <c r="J18" s="140" t="s">
        <v>40</v>
      </c>
      <c r="K18" s="140" t="s">
        <v>40</v>
      </c>
      <c r="L18" s="140" t="s">
        <v>40</v>
      </c>
      <c r="M18" s="54">
        <v>0</v>
      </c>
      <c r="N18" s="54">
        <v>0</v>
      </c>
      <c r="O18" s="54">
        <v>0</v>
      </c>
      <c r="P18" s="176">
        <f t="shared" si="0"/>
        <v>0</v>
      </c>
      <c r="Q18" s="54" t="s">
        <v>34</v>
      </c>
    </row>
    <row r="19" spans="1:17" x14ac:dyDescent="0.25">
      <c r="A19" s="19">
        <v>0.49359953703703702</v>
      </c>
      <c r="B19" s="2">
        <v>17</v>
      </c>
      <c r="C19" s="61">
        <v>0</v>
      </c>
      <c r="D19" s="61">
        <v>0</v>
      </c>
      <c r="E19" s="61">
        <v>0</v>
      </c>
      <c r="F19" s="61">
        <v>0</v>
      </c>
      <c r="G19" s="61">
        <v>0</v>
      </c>
      <c r="H19" s="21" t="s">
        <v>128</v>
      </c>
      <c r="I19" s="55" t="s">
        <v>6</v>
      </c>
      <c r="J19" s="140" t="s">
        <v>40</v>
      </c>
      <c r="K19" s="140" t="s">
        <v>40</v>
      </c>
      <c r="L19" s="140" t="s">
        <v>40</v>
      </c>
      <c r="M19" s="54">
        <v>0</v>
      </c>
      <c r="N19" s="54">
        <v>0</v>
      </c>
      <c r="O19" s="54">
        <v>0</v>
      </c>
      <c r="P19" s="176">
        <f t="shared" si="0"/>
        <v>0</v>
      </c>
      <c r="Q19" s="54" t="s">
        <v>34</v>
      </c>
    </row>
    <row r="20" spans="1:17" x14ac:dyDescent="0.25">
      <c r="A20" s="19">
        <v>0.49374999999999997</v>
      </c>
      <c r="B20" s="2">
        <v>18</v>
      </c>
      <c r="C20" s="61">
        <v>0</v>
      </c>
      <c r="D20" s="61">
        <v>0</v>
      </c>
      <c r="E20" s="61">
        <v>0</v>
      </c>
      <c r="F20" s="61">
        <v>0</v>
      </c>
      <c r="G20" s="61">
        <v>0</v>
      </c>
      <c r="H20" s="21" t="s">
        <v>128</v>
      </c>
      <c r="I20" s="55" t="s">
        <v>6</v>
      </c>
      <c r="J20" s="140" t="s">
        <v>40</v>
      </c>
      <c r="K20" s="140" t="s">
        <v>40</v>
      </c>
      <c r="L20" s="140" t="s">
        <v>40</v>
      </c>
      <c r="M20" s="54">
        <v>0</v>
      </c>
      <c r="N20" s="54">
        <v>0</v>
      </c>
      <c r="O20" s="54">
        <v>0</v>
      </c>
      <c r="P20" s="176">
        <f t="shared" si="0"/>
        <v>0</v>
      </c>
      <c r="Q20" s="54" t="s">
        <v>34</v>
      </c>
    </row>
    <row r="21" spans="1:17" x14ac:dyDescent="0.25">
      <c r="A21" s="19">
        <v>0.49390046296296292</v>
      </c>
      <c r="B21" s="2">
        <v>19</v>
      </c>
      <c r="C21" s="61">
        <v>0</v>
      </c>
      <c r="D21" s="61">
        <v>0</v>
      </c>
      <c r="E21" s="61">
        <v>0</v>
      </c>
      <c r="F21" s="61">
        <v>0</v>
      </c>
      <c r="G21" s="61">
        <v>0</v>
      </c>
      <c r="H21" s="21" t="s">
        <v>129</v>
      </c>
      <c r="I21" s="55" t="s">
        <v>6</v>
      </c>
      <c r="J21" s="140" t="s">
        <v>40</v>
      </c>
      <c r="K21" s="140" t="s">
        <v>40</v>
      </c>
      <c r="L21" s="140" t="s">
        <v>40</v>
      </c>
      <c r="M21" s="54">
        <v>0</v>
      </c>
      <c r="N21" s="54">
        <v>0</v>
      </c>
      <c r="O21" s="54">
        <v>0</v>
      </c>
      <c r="P21" s="176">
        <f t="shared" si="0"/>
        <v>0</v>
      </c>
      <c r="Q21" s="54" t="s">
        <v>34</v>
      </c>
    </row>
    <row r="22" spans="1:17" x14ac:dyDescent="0.25">
      <c r="A22" s="19">
        <v>0.49405092592592598</v>
      </c>
      <c r="B22" s="2">
        <v>20</v>
      </c>
      <c r="C22" s="61">
        <v>0</v>
      </c>
      <c r="D22" s="61">
        <v>0</v>
      </c>
      <c r="E22" s="61">
        <v>0</v>
      </c>
      <c r="F22" s="61">
        <v>0</v>
      </c>
      <c r="G22" s="61">
        <v>0</v>
      </c>
      <c r="H22" s="21" t="s">
        <v>129</v>
      </c>
      <c r="I22" s="55" t="s">
        <v>6</v>
      </c>
      <c r="J22" s="140" t="s">
        <v>40</v>
      </c>
      <c r="K22" s="140" t="s">
        <v>40</v>
      </c>
      <c r="L22" s="140" t="s">
        <v>40</v>
      </c>
      <c r="M22" s="54">
        <v>0</v>
      </c>
      <c r="N22" s="54">
        <v>0</v>
      </c>
      <c r="O22" s="54">
        <v>0</v>
      </c>
      <c r="P22" s="176">
        <f t="shared" si="0"/>
        <v>0</v>
      </c>
      <c r="Q22" s="54" t="s">
        <v>34</v>
      </c>
    </row>
    <row r="23" spans="1:17" x14ac:dyDescent="0.25">
      <c r="A23" s="19">
        <v>0.49418981481481478</v>
      </c>
      <c r="B23" s="2">
        <v>21</v>
      </c>
      <c r="C23" s="61">
        <v>0</v>
      </c>
      <c r="D23" s="61">
        <v>0</v>
      </c>
      <c r="E23" s="61">
        <v>0</v>
      </c>
      <c r="F23" s="61">
        <v>0</v>
      </c>
      <c r="G23" s="61">
        <v>0</v>
      </c>
      <c r="H23" s="21" t="s">
        <v>129</v>
      </c>
      <c r="I23" s="55" t="s">
        <v>6</v>
      </c>
      <c r="J23" s="140" t="s">
        <v>40</v>
      </c>
      <c r="K23" s="140" t="s">
        <v>40</v>
      </c>
      <c r="L23" s="140" t="s">
        <v>40</v>
      </c>
      <c r="M23" s="54">
        <v>0</v>
      </c>
      <c r="N23" s="54">
        <v>0</v>
      </c>
      <c r="O23" s="54">
        <v>0</v>
      </c>
      <c r="P23" s="176">
        <f t="shared" si="0"/>
        <v>0</v>
      </c>
      <c r="Q23" s="54" t="s">
        <v>34</v>
      </c>
    </row>
    <row r="24" spans="1:17" x14ac:dyDescent="0.25">
      <c r="A24" s="19">
        <v>0.49435185185185188</v>
      </c>
      <c r="B24" s="2">
        <v>22</v>
      </c>
      <c r="C24" s="61">
        <v>0</v>
      </c>
      <c r="D24" s="61">
        <v>0</v>
      </c>
      <c r="E24" s="61">
        <v>0</v>
      </c>
      <c r="F24" s="61">
        <v>0</v>
      </c>
      <c r="G24" s="61">
        <v>0</v>
      </c>
      <c r="H24" s="21" t="s">
        <v>129</v>
      </c>
      <c r="I24" s="55" t="s">
        <v>6</v>
      </c>
      <c r="J24" s="140" t="s">
        <v>40</v>
      </c>
      <c r="K24" s="140" t="s">
        <v>40</v>
      </c>
      <c r="L24" s="140" t="s">
        <v>40</v>
      </c>
      <c r="M24" s="54">
        <v>0</v>
      </c>
      <c r="N24" s="54">
        <v>0</v>
      </c>
      <c r="O24" s="54">
        <v>0</v>
      </c>
      <c r="P24" s="176">
        <f t="shared" si="0"/>
        <v>0</v>
      </c>
      <c r="Q24" s="54" t="s">
        <v>34</v>
      </c>
    </row>
    <row r="25" spans="1:17" x14ac:dyDescent="0.25">
      <c r="A25" s="19">
        <v>0.49450231481481483</v>
      </c>
      <c r="B25" s="2">
        <v>23</v>
      </c>
      <c r="C25" s="61">
        <v>0</v>
      </c>
      <c r="D25" s="61">
        <v>0</v>
      </c>
      <c r="E25" s="61">
        <v>0</v>
      </c>
      <c r="F25" s="61">
        <v>0</v>
      </c>
      <c r="G25" s="61">
        <v>0</v>
      </c>
      <c r="H25" s="21" t="s">
        <v>129</v>
      </c>
      <c r="I25" s="55" t="s">
        <v>6</v>
      </c>
      <c r="J25" s="140" t="s">
        <v>40</v>
      </c>
      <c r="K25" s="140" t="s">
        <v>40</v>
      </c>
      <c r="L25" s="140" t="s">
        <v>40</v>
      </c>
      <c r="M25" s="54">
        <v>0</v>
      </c>
      <c r="N25" s="54">
        <v>0</v>
      </c>
      <c r="O25" s="54">
        <v>0</v>
      </c>
      <c r="P25" s="176">
        <f t="shared" si="0"/>
        <v>0</v>
      </c>
      <c r="Q25" s="54" t="s">
        <v>34</v>
      </c>
    </row>
    <row r="26" spans="1:17" x14ac:dyDescent="0.25">
      <c r="A26" s="19">
        <v>0.49465277777777777</v>
      </c>
      <c r="B26" s="2">
        <v>24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21" t="s">
        <v>129</v>
      </c>
      <c r="I26" s="55" t="s">
        <v>6</v>
      </c>
      <c r="J26" s="140" t="s">
        <v>40</v>
      </c>
      <c r="K26" s="140" t="s">
        <v>40</v>
      </c>
      <c r="L26" s="140" t="s">
        <v>40</v>
      </c>
      <c r="M26" s="54">
        <v>0</v>
      </c>
      <c r="N26" s="54">
        <v>0</v>
      </c>
      <c r="O26" s="54">
        <v>0</v>
      </c>
      <c r="P26" s="176">
        <f t="shared" si="0"/>
        <v>0</v>
      </c>
      <c r="Q26" s="54" t="s">
        <v>34</v>
      </c>
    </row>
    <row r="27" spans="1:17" x14ac:dyDescent="0.25">
      <c r="A27" s="19">
        <v>0.49480324074074072</v>
      </c>
      <c r="B27" s="2">
        <v>25</v>
      </c>
      <c r="C27" s="61">
        <v>0</v>
      </c>
      <c r="D27" s="61">
        <v>0</v>
      </c>
      <c r="E27" s="61">
        <v>0</v>
      </c>
      <c r="F27" s="61">
        <v>0</v>
      </c>
      <c r="G27" s="61">
        <v>0</v>
      </c>
      <c r="H27" s="21" t="s">
        <v>129</v>
      </c>
      <c r="I27" s="55" t="s">
        <v>6</v>
      </c>
      <c r="J27" s="140" t="s">
        <v>40</v>
      </c>
      <c r="K27" s="140" t="s">
        <v>40</v>
      </c>
      <c r="L27" s="140" t="s">
        <v>40</v>
      </c>
      <c r="M27" s="54">
        <v>0</v>
      </c>
      <c r="N27" s="54">
        <v>0</v>
      </c>
      <c r="O27" s="54">
        <v>0</v>
      </c>
      <c r="P27" s="176">
        <f t="shared" si="0"/>
        <v>0</v>
      </c>
      <c r="Q27" s="54" t="s">
        <v>34</v>
      </c>
    </row>
    <row r="28" spans="1:17" x14ac:dyDescent="0.25">
      <c r="A28" s="19">
        <v>0.49495370370370373</v>
      </c>
      <c r="B28" s="2">
        <v>26</v>
      </c>
      <c r="C28" s="61">
        <v>0</v>
      </c>
      <c r="D28" s="61">
        <v>0</v>
      </c>
      <c r="E28" s="61">
        <v>0</v>
      </c>
      <c r="F28" s="61">
        <v>0</v>
      </c>
      <c r="G28" s="61">
        <v>0</v>
      </c>
      <c r="H28" s="21" t="s">
        <v>129</v>
      </c>
      <c r="I28" s="55" t="s">
        <v>6</v>
      </c>
      <c r="J28" s="140" t="s">
        <v>40</v>
      </c>
      <c r="K28" s="140" t="s">
        <v>40</v>
      </c>
      <c r="L28" s="140" t="s">
        <v>40</v>
      </c>
      <c r="M28" s="54">
        <v>0</v>
      </c>
      <c r="N28" s="54">
        <v>0</v>
      </c>
      <c r="O28" s="54">
        <v>0</v>
      </c>
      <c r="P28" s="176">
        <f t="shared" si="0"/>
        <v>0</v>
      </c>
      <c r="Q28" s="54" t="s">
        <v>34</v>
      </c>
    </row>
    <row r="29" spans="1:17" x14ac:dyDescent="0.25">
      <c r="A29" s="19">
        <v>0.49510416666666668</v>
      </c>
      <c r="B29" s="2">
        <v>27</v>
      </c>
      <c r="C29" s="61">
        <v>0</v>
      </c>
      <c r="D29" s="61">
        <v>0</v>
      </c>
      <c r="E29" s="61">
        <v>0</v>
      </c>
      <c r="F29" s="61">
        <v>0</v>
      </c>
      <c r="G29" s="61">
        <v>0</v>
      </c>
      <c r="H29" s="21" t="s">
        <v>129</v>
      </c>
      <c r="I29" s="55" t="s">
        <v>6</v>
      </c>
      <c r="J29" s="140" t="s">
        <v>40</v>
      </c>
      <c r="K29" s="140" t="s">
        <v>40</v>
      </c>
      <c r="L29" s="140" t="s">
        <v>40</v>
      </c>
      <c r="M29" s="54">
        <v>0</v>
      </c>
      <c r="N29" s="54">
        <v>0</v>
      </c>
      <c r="O29" s="54">
        <v>0</v>
      </c>
      <c r="P29" s="176">
        <f t="shared" si="0"/>
        <v>0</v>
      </c>
      <c r="Q29" s="54" t="s">
        <v>34</v>
      </c>
    </row>
    <row r="30" spans="1:17" x14ac:dyDescent="0.25">
      <c r="A30" s="19">
        <v>0.49525462962962963</v>
      </c>
      <c r="B30" s="2">
        <v>28</v>
      </c>
      <c r="C30" s="61">
        <v>0</v>
      </c>
      <c r="D30" s="61">
        <v>0</v>
      </c>
      <c r="E30" s="61">
        <v>0</v>
      </c>
      <c r="F30" s="61">
        <v>0</v>
      </c>
      <c r="G30" s="61">
        <v>0</v>
      </c>
      <c r="H30" s="21" t="s">
        <v>129</v>
      </c>
      <c r="I30" s="55" t="s">
        <v>6</v>
      </c>
      <c r="J30" s="140" t="s">
        <v>40</v>
      </c>
      <c r="K30" s="140" t="s">
        <v>40</v>
      </c>
      <c r="L30" s="140" t="s">
        <v>40</v>
      </c>
      <c r="M30" s="54">
        <v>0</v>
      </c>
      <c r="N30" s="54">
        <v>0</v>
      </c>
      <c r="O30" s="54">
        <v>0</v>
      </c>
      <c r="P30" s="176">
        <f t="shared" si="0"/>
        <v>0</v>
      </c>
      <c r="Q30" s="54" t="s">
        <v>34</v>
      </c>
    </row>
    <row r="31" spans="1:17" x14ac:dyDescent="0.25">
      <c r="A31" s="19">
        <v>0.49539351851851854</v>
      </c>
      <c r="B31" s="2">
        <v>29</v>
      </c>
      <c r="C31" s="61">
        <v>0</v>
      </c>
      <c r="D31" s="61">
        <v>0</v>
      </c>
      <c r="E31" s="61">
        <v>0</v>
      </c>
      <c r="F31" s="61">
        <v>0</v>
      </c>
      <c r="G31" s="61">
        <v>0</v>
      </c>
      <c r="H31" s="21" t="s">
        <v>129</v>
      </c>
      <c r="I31" s="55" t="s">
        <v>6</v>
      </c>
      <c r="J31" s="140" t="s">
        <v>40</v>
      </c>
      <c r="K31" s="140" t="s">
        <v>40</v>
      </c>
      <c r="L31" s="140" t="s">
        <v>40</v>
      </c>
      <c r="M31" s="54">
        <v>0</v>
      </c>
      <c r="N31" s="54">
        <v>0</v>
      </c>
      <c r="O31" s="54">
        <v>0</v>
      </c>
      <c r="P31" s="176">
        <f t="shared" si="0"/>
        <v>0</v>
      </c>
      <c r="Q31" s="54" t="s">
        <v>34</v>
      </c>
    </row>
    <row r="32" spans="1:17" x14ac:dyDescent="0.25">
      <c r="A32" s="19">
        <v>0.49555555555555553</v>
      </c>
      <c r="B32" s="2">
        <v>30</v>
      </c>
      <c r="C32" s="61">
        <v>0</v>
      </c>
      <c r="D32" s="61">
        <v>0</v>
      </c>
      <c r="E32" s="61">
        <v>0</v>
      </c>
      <c r="F32" s="61">
        <v>0</v>
      </c>
      <c r="G32" s="61">
        <v>0</v>
      </c>
      <c r="H32" s="21" t="s">
        <v>129</v>
      </c>
      <c r="I32" s="55" t="s">
        <v>6</v>
      </c>
      <c r="J32" s="140" t="s">
        <v>40</v>
      </c>
      <c r="K32" s="140" t="s">
        <v>40</v>
      </c>
      <c r="L32" s="140" t="s">
        <v>40</v>
      </c>
      <c r="M32" s="54">
        <v>0</v>
      </c>
      <c r="N32" s="54">
        <v>0</v>
      </c>
      <c r="O32" s="54">
        <v>0</v>
      </c>
      <c r="P32" s="176">
        <f t="shared" si="0"/>
        <v>0</v>
      </c>
      <c r="Q32" s="54" t="s">
        <v>34</v>
      </c>
    </row>
    <row r="33" spans="1:17" x14ac:dyDescent="0.25">
      <c r="A33" s="19">
        <v>0.49570601851851853</v>
      </c>
      <c r="B33" s="2">
        <v>31</v>
      </c>
      <c r="C33" s="61">
        <v>0</v>
      </c>
      <c r="D33" s="61">
        <v>0</v>
      </c>
      <c r="E33" s="61">
        <v>0</v>
      </c>
      <c r="F33" s="61">
        <v>0</v>
      </c>
      <c r="G33" s="61">
        <v>0</v>
      </c>
      <c r="H33" s="21" t="s">
        <v>129</v>
      </c>
      <c r="I33" s="55" t="s">
        <v>6</v>
      </c>
      <c r="J33" s="140" t="s">
        <v>40</v>
      </c>
      <c r="K33" s="140" t="s">
        <v>40</v>
      </c>
      <c r="L33" s="140" t="s">
        <v>40</v>
      </c>
      <c r="M33" s="54">
        <v>0</v>
      </c>
      <c r="N33" s="54">
        <v>0</v>
      </c>
      <c r="O33" s="54">
        <v>0</v>
      </c>
      <c r="P33" s="176">
        <f t="shared" si="0"/>
        <v>0</v>
      </c>
      <c r="Q33" s="54" t="s">
        <v>34</v>
      </c>
    </row>
    <row r="34" spans="1:17" x14ac:dyDescent="0.25">
      <c r="A34" s="19">
        <v>0.49584490740740739</v>
      </c>
      <c r="B34" s="2">
        <v>32</v>
      </c>
      <c r="C34" s="61">
        <v>0</v>
      </c>
      <c r="D34" s="61">
        <v>0</v>
      </c>
      <c r="E34" s="61">
        <v>0</v>
      </c>
      <c r="F34" s="61">
        <v>0</v>
      </c>
      <c r="G34" s="61">
        <v>0</v>
      </c>
      <c r="H34" s="21" t="s">
        <v>129</v>
      </c>
      <c r="I34" s="55" t="s">
        <v>6</v>
      </c>
      <c r="J34" s="140" t="s">
        <v>40</v>
      </c>
      <c r="K34" s="140" t="s">
        <v>40</v>
      </c>
      <c r="L34" s="140" t="s">
        <v>40</v>
      </c>
      <c r="M34" s="54">
        <v>0</v>
      </c>
      <c r="N34" s="54">
        <v>0</v>
      </c>
      <c r="O34" s="54">
        <v>0</v>
      </c>
      <c r="P34" s="176">
        <f t="shared" si="0"/>
        <v>0</v>
      </c>
      <c r="Q34" s="54" t="s">
        <v>34</v>
      </c>
    </row>
    <row r="35" spans="1:17" x14ac:dyDescent="0.25">
      <c r="A35" s="19">
        <v>0.49600694444444443</v>
      </c>
      <c r="B35" s="2">
        <v>33</v>
      </c>
      <c r="C35" s="61">
        <v>0</v>
      </c>
      <c r="D35" s="61">
        <v>0</v>
      </c>
      <c r="E35" s="61">
        <v>0</v>
      </c>
      <c r="F35" s="61">
        <v>0</v>
      </c>
      <c r="G35" s="61">
        <v>0</v>
      </c>
      <c r="H35" s="21" t="s">
        <v>128</v>
      </c>
      <c r="I35" s="55" t="s">
        <v>6</v>
      </c>
      <c r="J35" s="140" t="s">
        <v>40</v>
      </c>
      <c r="K35" s="140" t="s">
        <v>40</v>
      </c>
      <c r="L35" s="140" t="s">
        <v>40</v>
      </c>
      <c r="M35" s="54">
        <v>0</v>
      </c>
      <c r="N35" s="54">
        <v>0</v>
      </c>
      <c r="O35" s="54">
        <v>0</v>
      </c>
      <c r="P35" s="176">
        <f t="shared" si="0"/>
        <v>0</v>
      </c>
      <c r="Q35" s="54" t="s">
        <v>34</v>
      </c>
    </row>
    <row r="36" spans="1:17" x14ac:dyDescent="0.25">
      <c r="A36" s="19">
        <v>0.49615740740740738</v>
      </c>
      <c r="B36" s="2">
        <v>34</v>
      </c>
      <c r="C36" s="61">
        <v>0</v>
      </c>
      <c r="D36" s="61">
        <v>0</v>
      </c>
      <c r="E36" s="61">
        <v>0</v>
      </c>
      <c r="F36" s="61">
        <v>0</v>
      </c>
      <c r="G36" s="61">
        <v>0</v>
      </c>
      <c r="H36" s="21" t="s">
        <v>128</v>
      </c>
      <c r="I36" s="55" t="s">
        <v>6</v>
      </c>
      <c r="J36" s="140" t="s">
        <v>40</v>
      </c>
      <c r="K36" s="140" t="s">
        <v>40</v>
      </c>
      <c r="L36" s="140" t="s">
        <v>40</v>
      </c>
      <c r="M36" s="54">
        <v>0</v>
      </c>
      <c r="N36" s="54">
        <v>0</v>
      </c>
      <c r="O36" s="54">
        <v>0</v>
      </c>
      <c r="P36" s="176">
        <f t="shared" si="0"/>
        <v>0</v>
      </c>
      <c r="Q36" s="54" t="s">
        <v>34</v>
      </c>
    </row>
    <row r="37" spans="1:17" x14ac:dyDescent="0.25">
      <c r="A37" s="19">
        <v>0.49630787037037033</v>
      </c>
      <c r="B37" s="2">
        <v>35</v>
      </c>
      <c r="C37" s="61">
        <v>0</v>
      </c>
      <c r="D37" s="61">
        <v>0</v>
      </c>
      <c r="E37" s="61">
        <v>0</v>
      </c>
      <c r="F37" s="61">
        <v>0</v>
      </c>
      <c r="G37" s="61">
        <v>0</v>
      </c>
      <c r="H37" s="21" t="s">
        <v>128</v>
      </c>
      <c r="I37" s="55" t="s">
        <v>6</v>
      </c>
      <c r="J37" s="140" t="s">
        <v>40</v>
      </c>
      <c r="K37" s="140" t="s">
        <v>40</v>
      </c>
      <c r="L37" s="140" t="s">
        <v>40</v>
      </c>
      <c r="M37" s="54">
        <v>0</v>
      </c>
      <c r="N37" s="54">
        <v>0</v>
      </c>
      <c r="O37" s="54">
        <v>0</v>
      </c>
      <c r="P37" s="176">
        <f t="shared" si="0"/>
        <v>0</v>
      </c>
      <c r="Q37" s="54" t="s">
        <v>34</v>
      </c>
    </row>
    <row r="38" spans="1:17" x14ac:dyDescent="0.25">
      <c r="A38" s="50">
        <v>0.49645833333333328</v>
      </c>
      <c r="B38" s="51">
        <v>36</v>
      </c>
      <c r="C38" s="61">
        <v>0</v>
      </c>
      <c r="D38" s="61">
        <v>0</v>
      </c>
      <c r="E38" s="61">
        <v>0</v>
      </c>
      <c r="F38" s="61">
        <v>0</v>
      </c>
      <c r="G38" s="61">
        <v>0</v>
      </c>
      <c r="H38" s="21" t="s">
        <v>128</v>
      </c>
      <c r="I38" s="55" t="s">
        <v>6</v>
      </c>
      <c r="J38" s="140" t="s">
        <v>40</v>
      </c>
      <c r="K38" s="140" t="s">
        <v>40</v>
      </c>
      <c r="L38" s="140" t="s">
        <v>40</v>
      </c>
      <c r="M38" s="54">
        <v>0</v>
      </c>
      <c r="N38" s="54">
        <v>0</v>
      </c>
      <c r="O38" s="54">
        <v>0</v>
      </c>
      <c r="P38" s="176">
        <f t="shared" si="0"/>
        <v>0</v>
      </c>
      <c r="Q38" s="54" t="s">
        <v>34</v>
      </c>
    </row>
    <row r="39" spans="1:17" x14ac:dyDescent="0.25">
      <c r="A39" s="50">
        <v>0.49660879629629634</v>
      </c>
      <c r="B39" s="51">
        <v>37</v>
      </c>
      <c r="C39" s="61">
        <v>0</v>
      </c>
      <c r="D39" s="61">
        <v>0</v>
      </c>
      <c r="E39" s="61">
        <v>0</v>
      </c>
      <c r="F39" s="61">
        <v>0</v>
      </c>
      <c r="G39" s="61">
        <v>0</v>
      </c>
      <c r="H39" s="21" t="s">
        <v>128</v>
      </c>
      <c r="I39" s="55" t="s">
        <v>6</v>
      </c>
      <c r="J39" s="140" t="s">
        <v>40</v>
      </c>
      <c r="K39" s="140" t="s">
        <v>40</v>
      </c>
      <c r="L39" s="140" t="s">
        <v>40</v>
      </c>
      <c r="M39" s="54">
        <v>0</v>
      </c>
      <c r="N39" s="54">
        <v>0</v>
      </c>
      <c r="O39" s="54">
        <v>0</v>
      </c>
      <c r="P39" s="176">
        <f t="shared" si="0"/>
        <v>0</v>
      </c>
      <c r="Q39" s="54" t="s">
        <v>34</v>
      </c>
    </row>
    <row r="40" spans="1:17" x14ac:dyDescent="0.25">
      <c r="A40" s="50">
        <v>0.49674768518518514</v>
      </c>
      <c r="B40" s="51">
        <v>38</v>
      </c>
      <c r="C40" s="61">
        <v>0</v>
      </c>
      <c r="D40" s="61">
        <v>0</v>
      </c>
      <c r="E40" s="61">
        <v>0</v>
      </c>
      <c r="F40" s="61">
        <v>0</v>
      </c>
      <c r="G40" s="61">
        <v>0</v>
      </c>
      <c r="H40" s="21" t="s">
        <v>128</v>
      </c>
      <c r="I40" s="55" t="s">
        <v>6</v>
      </c>
      <c r="J40" s="140" t="s">
        <v>40</v>
      </c>
      <c r="K40" s="140" t="s">
        <v>40</v>
      </c>
      <c r="L40" s="140" t="s">
        <v>40</v>
      </c>
      <c r="M40" s="54">
        <v>0</v>
      </c>
      <c r="N40" s="54">
        <v>0</v>
      </c>
      <c r="O40" s="54">
        <v>0</v>
      </c>
      <c r="P40" s="176">
        <f t="shared" si="0"/>
        <v>0</v>
      </c>
      <c r="Q40" s="54" t="s">
        <v>34</v>
      </c>
    </row>
    <row r="41" spans="1:17" x14ac:dyDescent="0.25">
      <c r="A41" s="50">
        <v>0.49690972222222224</v>
      </c>
      <c r="B41" s="51">
        <v>39</v>
      </c>
      <c r="C41" s="61">
        <v>0</v>
      </c>
      <c r="D41" s="61">
        <v>0</v>
      </c>
      <c r="E41" s="61">
        <v>0</v>
      </c>
      <c r="F41" s="61">
        <v>0</v>
      </c>
      <c r="G41" s="61">
        <v>0</v>
      </c>
      <c r="H41" s="21" t="s">
        <v>129</v>
      </c>
      <c r="I41" s="55" t="s">
        <v>6</v>
      </c>
      <c r="J41" s="140" t="s">
        <v>40</v>
      </c>
      <c r="K41" s="140" t="s">
        <v>40</v>
      </c>
      <c r="L41" s="140" t="s">
        <v>40</v>
      </c>
      <c r="M41" s="54">
        <v>0</v>
      </c>
      <c r="N41" s="54">
        <v>0</v>
      </c>
      <c r="O41" s="54">
        <v>0</v>
      </c>
      <c r="P41" s="176">
        <f t="shared" si="0"/>
        <v>0</v>
      </c>
      <c r="Q41" s="54" t="s">
        <v>34</v>
      </c>
    </row>
    <row r="42" spans="1:17" x14ac:dyDescent="0.25">
      <c r="A42" s="50">
        <v>0.49704861111111115</v>
      </c>
      <c r="B42" s="51">
        <v>40</v>
      </c>
      <c r="C42" s="61">
        <v>0</v>
      </c>
      <c r="D42" s="61">
        <v>0</v>
      </c>
      <c r="E42" s="61">
        <v>0</v>
      </c>
      <c r="F42" s="61">
        <v>0</v>
      </c>
      <c r="G42" s="61">
        <v>0</v>
      </c>
      <c r="H42" s="21" t="s">
        <v>37</v>
      </c>
      <c r="I42" s="55" t="s">
        <v>6</v>
      </c>
      <c r="J42" s="140" t="s">
        <v>40</v>
      </c>
      <c r="K42" s="140" t="s">
        <v>40</v>
      </c>
      <c r="L42" s="140" t="s">
        <v>40</v>
      </c>
      <c r="M42" s="54">
        <v>0</v>
      </c>
      <c r="N42" s="54">
        <v>0</v>
      </c>
      <c r="O42" s="54">
        <v>0</v>
      </c>
      <c r="P42" s="176">
        <f t="shared" si="0"/>
        <v>0</v>
      </c>
      <c r="Q42" s="54" t="s">
        <v>34</v>
      </c>
    </row>
    <row r="43" spans="1:17" x14ac:dyDescent="0.25">
      <c r="A43" s="50">
        <v>0.49721064814814814</v>
      </c>
      <c r="B43" s="51">
        <v>41</v>
      </c>
      <c r="C43" s="61">
        <v>0</v>
      </c>
      <c r="D43" s="61">
        <v>0</v>
      </c>
      <c r="E43" s="61">
        <v>0</v>
      </c>
      <c r="F43" s="61">
        <v>0</v>
      </c>
      <c r="G43" s="61">
        <v>0</v>
      </c>
      <c r="H43" s="21" t="s">
        <v>37</v>
      </c>
      <c r="I43" s="55" t="s">
        <v>6</v>
      </c>
      <c r="J43" s="140" t="s">
        <v>40</v>
      </c>
      <c r="K43" s="140" t="s">
        <v>40</v>
      </c>
      <c r="L43" s="140" t="s">
        <v>40</v>
      </c>
      <c r="M43" s="54">
        <v>0</v>
      </c>
      <c r="N43" s="54">
        <v>0</v>
      </c>
      <c r="O43" s="54">
        <v>0</v>
      </c>
      <c r="P43" s="176">
        <f t="shared" si="0"/>
        <v>0</v>
      </c>
      <c r="Q43" s="54" t="s">
        <v>34</v>
      </c>
    </row>
    <row r="44" spans="1:17" x14ac:dyDescent="0.25">
      <c r="A44" s="50">
        <v>0.49736111111111114</v>
      </c>
      <c r="B44" s="51">
        <v>42</v>
      </c>
      <c r="C44" s="61">
        <v>0</v>
      </c>
      <c r="D44" s="61">
        <v>0</v>
      </c>
      <c r="E44" s="61">
        <v>0</v>
      </c>
      <c r="F44" s="61">
        <v>0</v>
      </c>
      <c r="G44" s="61">
        <v>0</v>
      </c>
      <c r="H44" s="21" t="s">
        <v>130</v>
      </c>
      <c r="I44" s="55" t="s">
        <v>6</v>
      </c>
      <c r="J44" s="140" t="s">
        <v>40</v>
      </c>
      <c r="K44" s="140" t="s">
        <v>40</v>
      </c>
      <c r="L44" s="140" t="s">
        <v>40</v>
      </c>
      <c r="M44" s="54">
        <v>0</v>
      </c>
      <c r="N44" s="54">
        <v>0</v>
      </c>
      <c r="O44" s="54">
        <v>0</v>
      </c>
      <c r="P44" s="176">
        <f t="shared" si="0"/>
        <v>0</v>
      </c>
      <c r="Q44" s="54" t="s">
        <v>34</v>
      </c>
    </row>
    <row r="45" spans="1:17" x14ac:dyDescent="0.25">
      <c r="A45" s="19">
        <v>0.4975</v>
      </c>
      <c r="B45" s="51">
        <v>43</v>
      </c>
      <c r="C45" s="61">
        <v>0</v>
      </c>
      <c r="D45" s="61">
        <v>0</v>
      </c>
      <c r="E45" s="61">
        <v>0</v>
      </c>
      <c r="F45" s="61">
        <v>0</v>
      </c>
      <c r="G45" s="61">
        <v>0</v>
      </c>
      <c r="H45" s="21" t="s">
        <v>130</v>
      </c>
      <c r="I45" s="55" t="s">
        <v>6</v>
      </c>
      <c r="J45" s="140" t="s">
        <v>40</v>
      </c>
      <c r="K45" s="140" t="s">
        <v>40</v>
      </c>
      <c r="L45" s="140" t="s">
        <v>40</v>
      </c>
      <c r="M45" s="54">
        <v>0</v>
      </c>
      <c r="N45" s="54">
        <v>0</v>
      </c>
      <c r="O45" s="54">
        <v>0</v>
      </c>
      <c r="P45" s="176">
        <f t="shared" si="0"/>
        <v>0</v>
      </c>
      <c r="Q45" s="54" t="s">
        <v>34</v>
      </c>
    </row>
    <row r="46" spans="1:17" x14ac:dyDescent="0.25">
      <c r="A46" s="19">
        <v>0.49766203703703704</v>
      </c>
      <c r="B46" s="51">
        <v>44</v>
      </c>
      <c r="C46" s="61">
        <v>0</v>
      </c>
      <c r="D46" s="61">
        <v>0</v>
      </c>
      <c r="E46" s="61">
        <v>0</v>
      </c>
      <c r="F46" s="61">
        <v>0</v>
      </c>
      <c r="G46" s="61">
        <v>0</v>
      </c>
      <c r="H46" s="21" t="s">
        <v>130</v>
      </c>
      <c r="I46" s="55" t="s">
        <v>6</v>
      </c>
      <c r="J46" s="140" t="s">
        <v>40</v>
      </c>
      <c r="K46" s="140" t="s">
        <v>40</v>
      </c>
      <c r="L46" s="140" t="s">
        <v>40</v>
      </c>
      <c r="M46" s="54">
        <v>0</v>
      </c>
      <c r="N46" s="54">
        <v>0</v>
      </c>
      <c r="O46" s="54">
        <v>0</v>
      </c>
      <c r="P46" s="176">
        <f t="shared" si="0"/>
        <v>0</v>
      </c>
      <c r="Q46" s="54" t="s">
        <v>34</v>
      </c>
    </row>
    <row r="47" spans="1:17" ht="17.25" thickBot="1" x14ac:dyDescent="0.3">
      <c r="A47" s="19">
        <v>0.49781249999999999</v>
      </c>
      <c r="B47" s="51">
        <v>45</v>
      </c>
      <c r="C47" s="61">
        <v>0</v>
      </c>
      <c r="D47" s="61">
        <v>0</v>
      </c>
      <c r="E47" s="61">
        <v>0</v>
      </c>
      <c r="F47" s="61">
        <v>0</v>
      </c>
      <c r="G47" s="61">
        <v>0</v>
      </c>
      <c r="H47" s="21" t="s">
        <v>130</v>
      </c>
      <c r="I47" s="55" t="s">
        <v>6</v>
      </c>
      <c r="J47" s="140" t="s">
        <v>40</v>
      </c>
      <c r="K47" s="140" t="s">
        <v>40</v>
      </c>
      <c r="L47" s="140" t="s">
        <v>40</v>
      </c>
      <c r="M47" s="54">
        <v>0</v>
      </c>
      <c r="N47" s="54">
        <v>0</v>
      </c>
      <c r="O47" s="54">
        <v>0</v>
      </c>
      <c r="P47" s="176">
        <f t="shared" si="0"/>
        <v>0</v>
      </c>
      <c r="Q47" s="54" t="s">
        <v>34</v>
      </c>
    </row>
    <row r="48" spans="1:17" x14ac:dyDescent="0.25">
      <c r="A48" s="187" t="s">
        <v>24</v>
      </c>
      <c r="B48" s="36"/>
      <c r="C48" s="37">
        <f>AVERAGE(C3:C47)</f>
        <v>0</v>
      </c>
      <c r="D48" s="37"/>
      <c r="E48" s="37">
        <f>AVERAGE(E3:E47)</f>
        <v>0</v>
      </c>
      <c r="F48" s="37">
        <f>AVERAGE(F3:F47)</f>
        <v>0</v>
      </c>
      <c r="G48" s="36"/>
      <c r="H48" s="190"/>
      <c r="I48" s="137" t="s">
        <v>74</v>
      </c>
      <c r="J48" s="36">
        <f>COUNTIF(J3:J47,"Yes")</f>
        <v>0</v>
      </c>
      <c r="K48" s="36">
        <f>COUNTIF(K3:K47,"Yes")</f>
        <v>0</v>
      </c>
      <c r="L48" s="36">
        <f>COUNTIF(L3:L47,"Yes")</f>
        <v>0</v>
      </c>
      <c r="M48" s="36"/>
      <c r="N48" s="38"/>
      <c r="O48" s="38"/>
      <c r="P48" s="63"/>
      <c r="Q48" s="36"/>
    </row>
    <row r="49" spans="1:17" ht="17.25" thickBot="1" x14ac:dyDescent="0.3">
      <c r="A49" s="188" t="s">
        <v>25</v>
      </c>
      <c r="B49" s="33"/>
      <c r="C49" s="34">
        <f>MAX(C3:C47)</f>
        <v>0</v>
      </c>
      <c r="D49" s="34"/>
      <c r="E49" s="34">
        <f>MAX(E3:E47)</f>
        <v>0</v>
      </c>
      <c r="F49" s="34">
        <f>MAX(F3:F47)</f>
        <v>0</v>
      </c>
      <c r="G49" s="33"/>
      <c r="H49" s="192"/>
      <c r="I49" s="138" t="s">
        <v>75</v>
      </c>
      <c r="J49" s="69">
        <f>J48/56*100</f>
        <v>0</v>
      </c>
      <c r="K49" s="69">
        <f>K48/56*100</f>
        <v>0</v>
      </c>
      <c r="L49" s="69">
        <f>L48/56*100</f>
        <v>0</v>
      </c>
      <c r="M49" s="33"/>
      <c r="N49" s="40"/>
      <c r="O49" s="40"/>
      <c r="P49" s="64"/>
      <c r="Q49" s="33"/>
    </row>
    <row r="50" spans="1:17" ht="17.25" thickBot="1" x14ac:dyDescent="0.3"/>
    <row r="51" spans="1:17" x14ac:dyDescent="0.3">
      <c r="K51" s="127" t="s">
        <v>58</v>
      </c>
      <c r="L51" s="142" t="s">
        <v>72</v>
      </c>
      <c r="M51" s="143" t="s">
        <v>73</v>
      </c>
      <c r="O51" s="127" t="s">
        <v>90</v>
      </c>
      <c r="P51" s="142" t="s">
        <v>72</v>
      </c>
      <c r="Q51" s="143" t="s">
        <v>73</v>
      </c>
    </row>
    <row r="52" spans="1:17" x14ac:dyDescent="0.3">
      <c r="K52" s="128" t="s">
        <v>6</v>
      </c>
      <c r="L52" s="129">
        <f>COUNTIF(I3:I47, "Not a Reef")</f>
        <v>45</v>
      </c>
      <c r="M52" s="130">
        <f>L52/L56*100</f>
        <v>100</v>
      </c>
      <c r="O52" s="131" t="s">
        <v>34</v>
      </c>
      <c r="P52" s="129">
        <f>COUNTIF(Q3:Q47, "Low")</f>
        <v>45</v>
      </c>
      <c r="Q52" s="130">
        <f>P52/P55*100</f>
        <v>100</v>
      </c>
    </row>
    <row r="53" spans="1:17" x14ac:dyDescent="0.3">
      <c r="K53" s="131" t="s">
        <v>34</v>
      </c>
      <c r="L53" s="129">
        <f>COUNTIF(I3:I47, "Low")</f>
        <v>0</v>
      </c>
      <c r="M53" s="130">
        <f>L53/L56*100</f>
        <v>0</v>
      </c>
      <c r="O53" s="132" t="s">
        <v>33</v>
      </c>
      <c r="P53" s="129">
        <f>COUNTIF(Q3:Q47, "Medium")</f>
        <v>0</v>
      </c>
      <c r="Q53" s="130">
        <f>P53/P55*100</f>
        <v>0</v>
      </c>
    </row>
    <row r="54" spans="1:17" x14ac:dyDescent="0.3">
      <c r="K54" s="132" t="s">
        <v>33</v>
      </c>
      <c r="L54" s="129">
        <f>COUNTIF(I13:I47, "Medium")</f>
        <v>0</v>
      </c>
      <c r="M54" s="130">
        <f>L54/L56*100</f>
        <v>0</v>
      </c>
      <c r="O54" s="133" t="s">
        <v>32</v>
      </c>
      <c r="P54" s="129">
        <f>COUNTIF(Q3:Q47, "High")</f>
        <v>0</v>
      </c>
      <c r="Q54" s="130">
        <f>P54/P55*100</f>
        <v>0</v>
      </c>
    </row>
    <row r="55" spans="1:17" ht="17.25" thickBot="1" x14ac:dyDescent="0.35">
      <c r="K55" s="133" t="s">
        <v>32</v>
      </c>
      <c r="L55" s="129">
        <f>COUNTIF(I3:I47, "High")</f>
        <v>0</v>
      </c>
      <c r="M55" s="130">
        <f>L55/L56*100</f>
        <v>0</v>
      </c>
      <c r="O55" s="134" t="s">
        <v>71</v>
      </c>
      <c r="P55" s="135">
        <f>SUM(P52:P54)</f>
        <v>45</v>
      </c>
      <c r="Q55" s="136">
        <f>SUM(Q52:Q54)</f>
        <v>100</v>
      </c>
    </row>
    <row r="56" spans="1:17" ht="17.25" thickBot="1" x14ac:dyDescent="0.35">
      <c r="K56" s="134" t="s">
        <v>71</v>
      </c>
      <c r="L56" s="135">
        <f>SUM(L52:L55)</f>
        <v>45</v>
      </c>
      <c r="M56" s="136">
        <f>SUM(M52:M55)</f>
        <v>100</v>
      </c>
    </row>
  </sheetData>
  <mergeCells count="8">
    <mergeCell ref="J1:L1"/>
    <mergeCell ref="M1:Q1"/>
    <mergeCell ref="A1:A2"/>
    <mergeCell ref="B1:B2"/>
    <mergeCell ref="C1:C2"/>
    <mergeCell ref="D1:D2"/>
    <mergeCell ref="E1:G1"/>
    <mergeCell ref="H1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workbookViewId="0">
      <selection activeCell="I2" sqref="I2"/>
    </sheetView>
  </sheetViews>
  <sheetFormatPr defaultRowHeight="16.5" x14ac:dyDescent="0.25"/>
  <cols>
    <col min="1" max="1" width="13.7109375" style="2" customWidth="1"/>
    <col min="2" max="2" width="16.42578125" style="2" bestFit="1" customWidth="1"/>
    <col min="3" max="3" width="12" style="61" bestFit="1" customWidth="1"/>
    <col min="4" max="4" width="9.140625" style="2" customWidth="1"/>
    <col min="5" max="5" width="8.5703125" style="20" customWidth="1"/>
    <col min="6" max="6" width="11.5703125" style="20" customWidth="1"/>
    <col min="7" max="7" width="9.140625" style="2" customWidth="1"/>
    <col min="8" max="8" width="21.140625" style="65" customWidth="1"/>
    <col min="9" max="9" width="17" style="2" customWidth="1"/>
    <col min="10" max="10" width="10" style="2" customWidth="1"/>
    <col min="11" max="11" width="10.7109375" style="2" customWidth="1"/>
    <col min="12" max="12" width="9.140625" style="21" customWidth="1"/>
    <col min="13" max="13" width="14.42578125" style="21" customWidth="1"/>
    <col min="14" max="16384" width="9.140625" style="21"/>
  </cols>
  <sheetData>
    <row r="1" spans="1:18" s="45" customFormat="1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46" t="s">
        <v>35</v>
      </c>
      <c r="I1" s="139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</row>
    <row r="2" spans="1:18" s="45" customFormat="1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44</v>
      </c>
      <c r="H2" s="247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72" t="s">
        <v>35</v>
      </c>
      <c r="P2" s="174" t="s">
        <v>88</v>
      </c>
      <c r="Q2" s="120" t="s">
        <v>76</v>
      </c>
      <c r="R2" s="58"/>
    </row>
    <row r="3" spans="1:18" x14ac:dyDescent="0.25">
      <c r="A3" s="19">
        <v>0.24879629629629629</v>
      </c>
      <c r="B3" s="2">
        <v>1</v>
      </c>
      <c r="C3" s="61">
        <v>70</v>
      </c>
      <c r="D3" s="2">
        <v>1</v>
      </c>
      <c r="E3" s="61">
        <v>1</v>
      </c>
      <c r="F3" s="49">
        <v>3.5</v>
      </c>
      <c r="G3" s="2" t="s">
        <v>16</v>
      </c>
      <c r="H3" s="65" t="s">
        <v>113</v>
      </c>
      <c r="I3" s="54" t="s">
        <v>34</v>
      </c>
      <c r="J3" s="141" t="s">
        <v>39</v>
      </c>
      <c r="K3" s="141" t="s">
        <v>39</v>
      </c>
      <c r="L3" s="141" t="s">
        <v>39</v>
      </c>
      <c r="M3" s="54">
        <v>0</v>
      </c>
      <c r="N3" s="56">
        <v>100</v>
      </c>
      <c r="O3" s="57">
        <v>50</v>
      </c>
      <c r="P3" s="57">
        <f>AVERAGE(M3:O3)</f>
        <v>50</v>
      </c>
      <c r="Q3" s="57" t="s">
        <v>33</v>
      </c>
    </row>
    <row r="4" spans="1:18" x14ac:dyDescent="0.25">
      <c r="A4" s="19">
        <v>0.24892361111111114</v>
      </c>
      <c r="B4" s="2">
        <v>2</v>
      </c>
      <c r="C4" s="61">
        <v>70</v>
      </c>
      <c r="D4" s="2">
        <v>1</v>
      </c>
      <c r="E4" s="61">
        <v>2</v>
      </c>
      <c r="F4" s="49">
        <v>7.5</v>
      </c>
      <c r="G4" s="2" t="s">
        <v>9</v>
      </c>
      <c r="H4" s="65" t="s">
        <v>113</v>
      </c>
      <c r="I4" s="57" t="s">
        <v>33</v>
      </c>
      <c r="J4" s="141" t="s">
        <v>39</v>
      </c>
      <c r="K4" s="141" t="s">
        <v>39</v>
      </c>
      <c r="L4" s="141" t="s">
        <v>39</v>
      </c>
      <c r="M4" s="54">
        <v>0</v>
      </c>
      <c r="N4" s="56">
        <v>100</v>
      </c>
      <c r="O4" s="57">
        <v>50</v>
      </c>
      <c r="P4" s="57">
        <f t="shared" ref="P4:P42" si="0">AVERAGE(M4:O4)</f>
        <v>50</v>
      </c>
      <c r="Q4" s="57" t="s">
        <v>33</v>
      </c>
    </row>
    <row r="5" spans="1:18" x14ac:dyDescent="0.25">
      <c r="A5" s="50">
        <v>0.24908564814814815</v>
      </c>
      <c r="B5" s="2">
        <v>3</v>
      </c>
      <c r="C5" s="61">
        <v>80</v>
      </c>
      <c r="D5" s="2">
        <v>1</v>
      </c>
      <c r="E5" s="61">
        <v>1</v>
      </c>
      <c r="F5" s="49">
        <v>3.5</v>
      </c>
      <c r="G5" s="2" t="s">
        <v>16</v>
      </c>
      <c r="H5" s="65" t="s">
        <v>113</v>
      </c>
      <c r="I5" s="54" t="s">
        <v>34</v>
      </c>
      <c r="J5" s="141" t="s">
        <v>39</v>
      </c>
      <c r="K5" s="141" t="s">
        <v>39</v>
      </c>
      <c r="L5" s="141" t="s">
        <v>39</v>
      </c>
      <c r="M5" s="54">
        <v>0</v>
      </c>
      <c r="N5" s="56">
        <v>100</v>
      </c>
      <c r="O5" s="57">
        <v>50</v>
      </c>
      <c r="P5" s="57">
        <f t="shared" si="0"/>
        <v>50</v>
      </c>
      <c r="Q5" s="57" t="s">
        <v>33</v>
      </c>
    </row>
    <row r="6" spans="1:18" x14ac:dyDescent="0.25">
      <c r="A6" s="50">
        <v>0.24924768518518517</v>
      </c>
      <c r="B6" s="2">
        <v>4</v>
      </c>
      <c r="C6" s="61">
        <v>90</v>
      </c>
      <c r="D6" s="2">
        <v>1</v>
      </c>
      <c r="E6" s="61">
        <v>2</v>
      </c>
      <c r="F6" s="49">
        <v>7.5</v>
      </c>
      <c r="G6" s="2" t="s">
        <v>9</v>
      </c>
      <c r="H6" s="65" t="s">
        <v>113</v>
      </c>
      <c r="I6" s="57" t="s">
        <v>33</v>
      </c>
      <c r="J6" s="141" t="s">
        <v>39</v>
      </c>
      <c r="K6" s="141" t="s">
        <v>39</v>
      </c>
      <c r="L6" s="141" t="s">
        <v>39</v>
      </c>
      <c r="M6" s="54">
        <v>0</v>
      </c>
      <c r="N6" s="56">
        <v>100</v>
      </c>
      <c r="O6" s="57">
        <v>50</v>
      </c>
      <c r="P6" s="57">
        <f t="shared" si="0"/>
        <v>50</v>
      </c>
      <c r="Q6" s="57" t="s">
        <v>33</v>
      </c>
    </row>
    <row r="7" spans="1:18" x14ac:dyDescent="0.25">
      <c r="A7" s="50">
        <v>0.24940972222222224</v>
      </c>
      <c r="B7" s="2">
        <v>5</v>
      </c>
      <c r="C7" s="61">
        <v>70</v>
      </c>
      <c r="D7" s="2">
        <v>1</v>
      </c>
      <c r="E7" s="61">
        <v>1</v>
      </c>
      <c r="F7" s="49">
        <v>3.5</v>
      </c>
      <c r="G7" s="2" t="s">
        <v>16</v>
      </c>
      <c r="H7" s="65" t="s">
        <v>113</v>
      </c>
      <c r="I7" s="54" t="s">
        <v>34</v>
      </c>
      <c r="J7" s="141" t="s">
        <v>39</v>
      </c>
      <c r="K7" s="141" t="s">
        <v>39</v>
      </c>
      <c r="L7" s="141" t="s">
        <v>39</v>
      </c>
      <c r="M7" s="54">
        <v>0</v>
      </c>
      <c r="N7" s="56">
        <v>100</v>
      </c>
      <c r="O7" s="57">
        <v>50</v>
      </c>
      <c r="P7" s="57">
        <f t="shared" si="0"/>
        <v>50</v>
      </c>
      <c r="Q7" s="57" t="s">
        <v>33</v>
      </c>
    </row>
    <row r="8" spans="1:18" x14ac:dyDescent="0.25">
      <c r="A8" s="50">
        <v>0.24956018518518519</v>
      </c>
      <c r="B8" s="2">
        <v>6</v>
      </c>
      <c r="C8" s="61">
        <v>70</v>
      </c>
      <c r="D8" s="2">
        <v>1</v>
      </c>
      <c r="E8" s="61">
        <v>1</v>
      </c>
      <c r="F8" s="49">
        <v>3.5</v>
      </c>
      <c r="G8" s="2" t="s">
        <v>16</v>
      </c>
      <c r="H8" s="65" t="s">
        <v>113</v>
      </c>
      <c r="I8" s="54" t="s">
        <v>34</v>
      </c>
      <c r="J8" s="141" t="s">
        <v>39</v>
      </c>
      <c r="K8" s="141" t="s">
        <v>39</v>
      </c>
      <c r="L8" s="141" t="s">
        <v>39</v>
      </c>
      <c r="M8" s="54">
        <v>0</v>
      </c>
      <c r="N8" s="56">
        <v>100</v>
      </c>
      <c r="O8" s="57">
        <v>50</v>
      </c>
      <c r="P8" s="57">
        <f t="shared" si="0"/>
        <v>50</v>
      </c>
      <c r="Q8" s="57" t="s">
        <v>33</v>
      </c>
    </row>
    <row r="9" spans="1:18" x14ac:dyDescent="0.25">
      <c r="A9" s="50">
        <v>0.2497337962962963</v>
      </c>
      <c r="B9" s="2">
        <v>7</v>
      </c>
      <c r="C9" s="61">
        <v>80</v>
      </c>
      <c r="D9" s="2">
        <v>1</v>
      </c>
      <c r="E9" s="61">
        <v>2</v>
      </c>
      <c r="F9" s="49">
        <v>7.5</v>
      </c>
      <c r="G9" s="2" t="s">
        <v>9</v>
      </c>
      <c r="H9" s="65" t="s">
        <v>113</v>
      </c>
      <c r="I9" s="57" t="s">
        <v>33</v>
      </c>
      <c r="J9" s="141" t="s">
        <v>39</v>
      </c>
      <c r="K9" s="141" t="s">
        <v>39</v>
      </c>
      <c r="L9" s="141" t="s">
        <v>39</v>
      </c>
      <c r="M9" s="54">
        <v>0</v>
      </c>
      <c r="N9" s="56">
        <v>100</v>
      </c>
      <c r="O9" s="57">
        <v>50</v>
      </c>
      <c r="P9" s="57">
        <f t="shared" si="0"/>
        <v>50</v>
      </c>
      <c r="Q9" s="57" t="s">
        <v>33</v>
      </c>
    </row>
    <row r="10" spans="1:18" x14ac:dyDescent="0.25">
      <c r="A10" s="50">
        <v>0.24989583333333334</v>
      </c>
      <c r="B10" s="2">
        <v>8</v>
      </c>
      <c r="C10" s="61">
        <v>80</v>
      </c>
      <c r="D10" s="2">
        <v>1</v>
      </c>
      <c r="E10" s="61">
        <v>2</v>
      </c>
      <c r="F10" s="49">
        <v>7.5</v>
      </c>
      <c r="G10" s="2" t="s">
        <v>9</v>
      </c>
      <c r="H10" s="65" t="s">
        <v>113</v>
      </c>
      <c r="I10" s="57" t="s">
        <v>33</v>
      </c>
      <c r="J10" s="141" t="s">
        <v>39</v>
      </c>
      <c r="K10" s="141" t="s">
        <v>39</v>
      </c>
      <c r="L10" s="141" t="s">
        <v>39</v>
      </c>
      <c r="M10" s="54">
        <v>0</v>
      </c>
      <c r="N10" s="56">
        <v>100</v>
      </c>
      <c r="O10" s="57">
        <v>50</v>
      </c>
      <c r="P10" s="57">
        <f t="shared" si="0"/>
        <v>50</v>
      </c>
      <c r="Q10" s="57" t="s">
        <v>33</v>
      </c>
    </row>
    <row r="11" spans="1:18" x14ac:dyDescent="0.25">
      <c r="A11" s="50">
        <v>0.25005787037037036</v>
      </c>
      <c r="B11" s="2">
        <v>9</v>
      </c>
      <c r="C11" s="61">
        <v>80</v>
      </c>
      <c r="D11" s="2">
        <v>1</v>
      </c>
      <c r="E11" s="61">
        <v>2</v>
      </c>
      <c r="F11" s="49">
        <v>7.5</v>
      </c>
      <c r="G11" s="2" t="s">
        <v>9</v>
      </c>
      <c r="H11" s="65" t="s">
        <v>113</v>
      </c>
      <c r="I11" s="57" t="s">
        <v>33</v>
      </c>
      <c r="J11" s="141" t="s">
        <v>39</v>
      </c>
      <c r="K11" s="141" t="s">
        <v>39</v>
      </c>
      <c r="L11" s="141" t="s">
        <v>39</v>
      </c>
      <c r="M11" s="54">
        <v>0</v>
      </c>
      <c r="N11" s="56">
        <v>100</v>
      </c>
      <c r="O11" s="57">
        <v>50</v>
      </c>
      <c r="P11" s="57">
        <f t="shared" si="0"/>
        <v>50</v>
      </c>
      <c r="Q11" s="57" t="s">
        <v>33</v>
      </c>
    </row>
    <row r="12" spans="1:18" x14ac:dyDescent="0.25">
      <c r="A12" s="50">
        <v>0.2502199074074074</v>
      </c>
      <c r="B12" s="2">
        <v>10</v>
      </c>
      <c r="C12" s="61">
        <v>80</v>
      </c>
      <c r="D12" s="2">
        <v>1</v>
      </c>
      <c r="E12" s="61">
        <v>1</v>
      </c>
      <c r="F12" s="49">
        <v>3.5</v>
      </c>
      <c r="G12" s="2" t="s">
        <v>16</v>
      </c>
      <c r="H12" s="65" t="s">
        <v>113</v>
      </c>
      <c r="I12" s="54" t="s">
        <v>34</v>
      </c>
      <c r="J12" s="141" t="s">
        <v>39</v>
      </c>
      <c r="K12" s="141" t="s">
        <v>39</v>
      </c>
      <c r="L12" s="141" t="s">
        <v>39</v>
      </c>
      <c r="M12" s="54">
        <v>0</v>
      </c>
      <c r="N12" s="56">
        <v>100</v>
      </c>
      <c r="O12" s="57">
        <v>50</v>
      </c>
      <c r="P12" s="57">
        <f t="shared" si="0"/>
        <v>50</v>
      </c>
      <c r="Q12" s="57" t="s">
        <v>33</v>
      </c>
    </row>
    <row r="13" spans="1:18" x14ac:dyDescent="0.25">
      <c r="A13" s="50">
        <v>0.25035879629629626</v>
      </c>
      <c r="B13" s="2">
        <v>11</v>
      </c>
      <c r="C13" s="61">
        <v>90</v>
      </c>
      <c r="D13" s="2">
        <v>1</v>
      </c>
      <c r="E13" s="61">
        <v>2</v>
      </c>
      <c r="F13" s="49">
        <v>7.5</v>
      </c>
      <c r="G13" s="2" t="s">
        <v>9</v>
      </c>
      <c r="H13" s="65" t="s">
        <v>113</v>
      </c>
      <c r="I13" s="57" t="s">
        <v>33</v>
      </c>
      <c r="J13" s="141" t="s">
        <v>39</v>
      </c>
      <c r="K13" s="141" t="s">
        <v>39</v>
      </c>
      <c r="L13" s="141" t="s">
        <v>39</v>
      </c>
      <c r="M13" s="54">
        <v>0</v>
      </c>
      <c r="N13" s="56">
        <v>100</v>
      </c>
      <c r="O13" s="57">
        <v>50</v>
      </c>
      <c r="P13" s="57">
        <f t="shared" si="0"/>
        <v>50</v>
      </c>
      <c r="Q13" s="57" t="s">
        <v>33</v>
      </c>
    </row>
    <row r="14" spans="1:18" x14ac:dyDescent="0.25">
      <c r="A14" s="50">
        <v>0.2505324074074074</v>
      </c>
      <c r="B14" s="2">
        <v>12</v>
      </c>
      <c r="C14" s="61">
        <v>80</v>
      </c>
      <c r="D14" s="2">
        <v>1</v>
      </c>
      <c r="E14" s="61">
        <v>2</v>
      </c>
      <c r="F14" s="49">
        <v>7.5</v>
      </c>
      <c r="G14" s="2" t="s">
        <v>9</v>
      </c>
      <c r="H14" s="65" t="s">
        <v>113</v>
      </c>
      <c r="I14" s="57" t="s">
        <v>33</v>
      </c>
      <c r="J14" s="141" t="s">
        <v>39</v>
      </c>
      <c r="K14" s="141" t="s">
        <v>39</v>
      </c>
      <c r="L14" s="141" t="s">
        <v>39</v>
      </c>
      <c r="M14" s="54">
        <v>0</v>
      </c>
      <c r="N14" s="56">
        <v>100</v>
      </c>
      <c r="O14" s="57">
        <v>50</v>
      </c>
      <c r="P14" s="57">
        <f t="shared" si="0"/>
        <v>50</v>
      </c>
      <c r="Q14" s="57" t="s">
        <v>33</v>
      </c>
    </row>
    <row r="15" spans="1:18" x14ac:dyDescent="0.25">
      <c r="A15" s="50">
        <v>0.25070601851851854</v>
      </c>
      <c r="B15" s="2">
        <v>13</v>
      </c>
      <c r="C15" s="61">
        <v>90</v>
      </c>
      <c r="D15" s="2">
        <v>1</v>
      </c>
      <c r="E15" s="61">
        <v>2</v>
      </c>
      <c r="F15" s="49">
        <v>7.5</v>
      </c>
      <c r="G15" s="2" t="s">
        <v>9</v>
      </c>
      <c r="H15" s="65" t="s">
        <v>113</v>
      </c>
      <c r="I15" s="57" t="s">
        <v>33</v>
      </c>
      <c r="J15" s="141" t="s">
        <v>39</v>
      </c>
      <c r="K15" s="141" t="s">
        <v>39</v>
      </c>
      <c r="L15" s="141" t="s">
        <v>39</v>
      </c>
      <c r="M15" s="54">
        <v>0</v>
      </c>
      <c r="N15" s="56">
        <v>100</v>
      </c>
      <c r="O15" s="57">
        <v>50</v>
      </c>
      <c r="P15" s="57">
        <f t="shared" si="0"/>
        <v>50</v>
      </c>
      <c r="Q15" s="57" t="s">
        <v>33</v>
      </c>
    </row>
    <row r="16" spans="1:18" x14ac:dyDescent="0.25">
      <c r="A16" s="50">
        <v>0.25086805555555552</v>
      </c>
      <c r="B16" s="2">
        <v>14</v>
      </c>
      <c r="C16" s="61">
        <v>90</v>
      </c>
      <c r="D16" s="2">
        <v>1</v>
      </c>
      <c r="E16" s="61">
        <v>2</v>
      </c>
      <c r="F16" s="49">
        <v>7.5</v>
      </c>
      <c r="G16" s="2" t="s">
        <v>9</v>
      </c>
      <c r="H16" s="65" t="s">
        <v>113</v>
      </c>
      <c r="I16" s="57" t="s">
        <v>33</v>
      </c>
      <c r="J16" s="141" t="s">
        <v>39</v>
      </c>
      <c r="K16" s="141" t="s">
        <v>39</v>
      </c>
      <c r="L16" s="141" t="s">
        <v>39</v>
      </c>
      <c r="M16" s="54">
        <v>0</v>
      </c>
      <c r="N16" s="56">
        <v>100</v>
      </c>
      <c r="O16" s="57">
        <v>50</v>
      </c>
      <c r="P16" s="57">
        <f t="shared" si="0"/>
        <v>50</v>
      </c>
      <c r="Q16" s="57" t="s">
        <v>33</v>
      </c>
    </row>
    <row r="17" spans="1:17" x14ac:dyDescent="0.25">
      <c r="A17" s="50">
        <v>0.25103009259259262</v>
      </c>
      <c r="B17" s="2">
        <v>15</v>
      </c>
      <c r="C17" s="61">
        <v>90</v>
      </c>
      <c r="D17" s="2">
        <v>1</v>
      </c>
      <c r="E17" s="61">
        <v>2</v>
      </c>
      <c r="F17" s="49">
        <v>7.5</v>
      </c>
      <c r="G17" s="2" t="s">
        <v>9</v>
      </c>
      <c r="H17" s="65" t="s">
        <v>113</v>
      </c>
      <c r="I17" s="57" t="s">
        <v>33</v>
      </c>
      <c r="J17" s="141" t="s">
        <v>39</v>
      </c>
      <c r="K17" s="141" t="s">
        <v>39</v>
      </c>
      <c r="L17" s="141" t="s">
        <v>39</v>
      </c>
      <c r="M17" s="54">
        <v>0</v>
      </c>
      <c r="N17" s="56">
        <v>100</v>
      </c>
      <c r="O17" s="57">
        <v>50</v>
      </c>
      <c r="P17" s="57">
        <f t="shared" si="0"/>
        <v>50</v>
      </c>
      <c r="Q17" s="57" t="s">
        <v>33</v>
      </c>
    </row>
    <row r="18" spans="1:17" x14ac:dyDescent="0.25">
      <c r="A18" s="50">
        <v>0.25116898148148148</v>
      </c>
      <c r="B18" s="2">
        <v>16</v>
      </c>
      <c r="C18" s="61">
        <v>90</v>
      </c>
      <c r="D18" s="2">
        <v>1</v>
      </c>
      <c r="E18" s="61">
        <v>2</v>
      </c>
      <c r="F18" s="49">
        <v>7.5</v>
      </c>
      <c r="G18" s="2" t="s">
        <v>9</v>
      </c>
      <c r="H18" s="65" t="s">
        <v>113</v>
      </c>
      <c r="I18" s="57" t="s">
        <v>33</v>
      </c>
      <c r="J18" s="141" t="s">
        <v>39</v>
      </c>
      <c r="K18" s="141" t="s">
        <v>39</v>
      </c>
      <c r="L18" s="141" t="s">
        <v>39</v>
      </c>
      <c r="M18" s="54">
        <v>0</v>
      </c>
      <c r="N18" s="56">
        <v>100</v>
      </c>
      <c r="O18" s="57">
        <v>50</v>
      </c>
      <c r="P18" s="57">
        <f t="shared" si="0"/>
        <v>50</v>
      </c>
      <c r="Q18" s="57" t="s">
        <v>33</v>
      </c>
    </row>
    <row r="19" spans="1:17" x14ac:dyDescent="0.25">
      <c r="A19" s="50">
        <v>0.25135416666666666</v>
      </c>
      <c r="B19" s="2">
        <v>17</v>
      </c>
      <c r="C19" s="61">
        <v>80</v>
      </c>
      <c r="D19" s="2">
        <v>1</v>
      </c>
      <c r="E19" s="61">
        <v>1</v>
      </c>
      <c r="F19" s="49">
        <v>3.5</v>
      </c>
      <c r="G19" s="2" t="s">
        <v>16</v>
      </c>
      <c r="H19" s="65" t="s">
        <v>113</v>
      </c>
      <c r="I19" s="54" t="s">
        <v>34</v>
      </c>
      <c r="J19" s="141" t="s">
        <v>39</v>
      </c>
      <c r="K19" s="141" t="s">
        <v>39</v>
      </c>
      <c r="L19" s="141" t="s">
        <v>39</v>
      </c>
      <c r="M19" s="54">
        <v>0</v>
      </c>
      <c r="N19" s="56">
        <v>100</v>
      </c>
      <c r="O19" s="57">
        <v>50</v>
      </c>
      <c r="P19" s="57">
        <f t="shared" si="0"/>
        <v>50</v>
      </c>
      <c r="Q19" s="57" t="s">
        <v>33</v>
      </c>
    </row>
    <row r="20" spans="1:17" x14ac:dyDescent="0.25">
      <c r="A20" s="50">
        <v>0.2515162037037037</v>
      </c>
      <c r="B20" s="2">
        <v>18</v>
      </c>
      <c r="C20" s="61">
        <v>80</v>
      </c>
      <c r="D20" s="2">
        <v>1</v>
      </c>
      <c r="E20" s="61">
        <v>1</v>
      </c>
      <c r="F20" s="49">
        <v>3.5</v>
      </c>
      <c r="G20" s="2" t="s">
        <v>16</v>
      </c>
      <c r="H20" s="65" t="s">
        <v>113</v>
      </c>
      <c r="I20" s="54" t="s">
        <v>34</v>
      </c>
      <c r="J20" s="141" t="s">
        <v>39</v>
      </c>
      <c r="K20" s="141" t="s">
        <v>39</v>
      </c>
      <c r="L20" s="141" t="s">
        <v>39</v>
      </c>
      <c r="M20" s="54">
        <v>0</v>
      </c>
      <c r="N20" s="56">
        <v>100</v>
      </c>
      <c r="O20" s="57">
        <v>50</v>
      </c>
      <c r="P20" s="57">
        <f t="shared" si="0"/>
        <v>50</v>
      </c>
      <c r="Q20" s="57" t="s">
        <v>33</v>
      </c>
    </row>
    <row r="21" spans="1:17" x14ac:dyDescent="0.25">
      <c r="A21" s="50">
        <v>0.25167824074074074</v>
      </c>
      <c r="B21" s="2">
        <v>19</v>
      </c>
      <c r="C21" s="61">
        <v>80</v>
      </c>
      <c r="D21" s="2">
        <v>1</v>
      </c>
      <c r="E21" s="61">
        <v>1</v>
      </c>
      <c r="F21" s="49">
        <v>3.5</v>
      </c>
      <c r="G21" s="2" t="s">
        <v>16</v>
      </c>
      <c r="H21" s="65" t="s">
        <v>113</v>
      </c>
      <c r="I21" s="54" t="s">
        <v>34</v>
      </c>
      <c r="J21" s="141" t="s">
        <v>39</v>
      </c>
      <c r="K21" s="141" t="s">
        <v>39</v>
      </c>
      <c r="L21" s="141" t="s">
        <v>39</v>
      </c>
      <c r="M21" s="54">
        <v>0</v>
      </c>
      <c r="N21" s="56">
        <v>100</v>
      </c>
      <c r="O21" s="57">
        <v>50</v>
      </c>
      <c r="P21" s="57">
        <f t="shared" si="0"/>
        <v>50</v>
      </c>
      <c r="Q21" s="57" t="s">
        <v>33</v>
      </c>
    </row>
    <row r="22" spans="1:17" x14ac:dyDescent="0.25">
      <c r="A22" s="50">
        <v>0.25184027777777779</v>
      </c>
      <c r="B22" s="2">
        <v>20</v>
      </c>
      <c r="C22" s="61">
        <v>80</v>
      </c>
      <c r="D22" s="2">
        <v>1</v>
      </c>
      <c r="E22" s="61">
        <v>2</v>
      </c>
      <c r="F22" s="49">
        <v>7.5</v>
      </c>
      <c r="G22" s="2" t="s">
        <v>9</v>
      </c>
      <c r="H22" s="65" t="s">
        <v>113</v>
      </c>
      <c r="I22" s="57" t="s">
        <v>33</v>
      </c>
      <c r="J22" s="141" t="s">
        <v>39</v>
      </c>
      <c r="K22" s="141" t="s">
        <v>39</v>
      </c>
      <c r="L22" s="141" t="s">
        <v>39</v>
      </c>
      <c r="M22" s="54">
        <v>0</v>
      </c>
      <c r="N22" s="56">
        <v>100</v>
      </c>
      <c r="O22" s="57">
        <v>50</v>
      </c>
      <c r="P22" s="57">
        <f t="shared" si="0"/>
        <v>50</v>
      </c>
      <c r="Q22" s="57" t="s">
        <v>33</v>
      </c>
    </row>
    <row r="23" spans="1:17" x14ac:dyDescent="0.25">
      <c r="A23" s="50">
        <v>0.25184027777777779</v>
      </c>
      <c r="B23" s="2">
        <v>21</v>
      </c>
      <c r="C23" s="61">
        <v>80</v>
      </c>
      <c r="D23" s="2">
        <v>1</v>
      </c>
      <c r="E23" s="61">
        <v>2</v>
      </c>
      <c r="F23" s="49">
        <v>7.5</v>
      </c>
      <c r="G23" s="2" t="s">
        <v>9</v>
      </c>
      <c r="H23" s="65" t="s">
        <v>113</v>
      </c>
      <c r="I23" s="57" t="s">
        <v>33</v>
      </c>
      <c r="J23" s="141" t="s">
        <v>39</v>
      </c>
      <c r="K23" s="141" t="s">
        <v>39</v>
      </c>
      <c r="L23" s="141" t="s">
        <v>39</v>
      </c>
      <c r="M23" s="54">
        <v>0</v>
      </c>
      <c r="N23" s="56">
        <v>100</v>
      </c>
      <c r="O23" s="57">
        <v>50</v>
      </c>
      <c r="P23" s="57">
        <f t="shared" si="0"/>
        <v>50</v>
      </c>
      <c r="Q23" s="57" t="s">
        <v>33</v>
      </c>
    </row>
    <row r="24" spans="1:17" x14ac:dyDescent="0.25">
      <c r="A24" s="50">
        <v>0.25216435185185188</v>
      </c>
      <c r="B24" s="2">
        <v>22</v>
      </c>
      <c r="C24" s="61">
        <v>80</v>
      </c>
      <c r="D24" s="2">
        <v>1</v>
      </c>
      <c r="E24" s="61">
        <v>1</v>
      </c>
      <c r="F24" s="49">
        <v>3.5</v>
      </c>
      <c r="G24" s="2" t="s">
        <v>16</v>
      </c>
      <c r="H24" s="65" t="s">
        <v>113</v>
      </c>
      <c r="I24" s="54" t="s">
        <v>34</v>
      </c>
      <c r="J24" s="141" t="s">
        <v>39</v>
      </c>
      <c r="K24" s="141" t="s">
        <v>39</v>
      </c>
      <c r="L24" s="141" t="s">
        <v>39</v>
      </c>
      <c r="M24" s="54">
        <v>0</v>
      </c>
      <c r="N24" s="56">
        <v>100</v>
      </c>
      <c r="O24" s="57">
        <v>50</v>
      </c>
      <c r="P24" s="57">
        <f t="shared" si="0"/>
        <v>50</v>
      </c>
      <c r="Q24" s="57" t="s">
        <v>33</v>
      </c>
    </row>
    <row r="25" spans="1:17" x14ac:dyDescent="0.25">
      <c r="A25" s="50">
        <v>0.25232638888888886</v>
      </c>
      <c r="B25" s="2">
        <v>23</v>
      </c>
      <c r="C25" s="61">
        <v>80</v>
      </c>
      <c r="D25" s="2">
        <v>1</v>
      </c>
      <c r="E25" s="61">
        <v>1</v>
      </c>
      <c r="F25" s="49">
        <v>3.5</v>
      </c>
      <c r="G25" s="2" t="s">
        <v>16</v>
      </c>
      <c r="H25" s="65" t="s">
        <v>113</v>
      </c>
      <c r="I25" s="54" t="s">
        <v>34</v>
      </c>
      <c r="J25" s="141" t="s">
        <v>39</v>
      </c>
      <c r="K25" s="141" t="s">
        <v>39</v>
      </c>
      <c r="L25" s="141" t="s">
        <v>39</v>
      </c>
      <c r="M25" s="54">
        <v>0</v>
      </c>
      <c r="N25" s="56">
        <v>100</v>
      </c>
      <c r="O25" s="57">
        <v>50</v>
      </c>
      <c r="P25" s="57">
        <f t="shared" si="0"/>
        <v>50</v>
      </c>
      <c r="Q25" s="57" t="s">
        <v>33</v>
      </c>
    </row>
    <row r="26" spans="1:17" x14ac:dyDescent="0.25">
      <c r="A26" s="50">
        <v>0.25248842592592591</v>
      </c>
      <c r="B26" s="2">
        <v>24</v>
      </c>
      <c r="C26" s="61">
        <v>70</v>
      </c>
      <c r="D26" s="2">
        <v>1</v>
      </c>
      <c r="E26" s="61">
        <v>2</v>
      </c>
      <c r="F26" s="49">
        <v>7.5</v>
      </c>
      <c r="G26" s="2" t="s">
        <v>9</v>
      </c>
      <c r="H26" s="65" t="s">
        <v>113</v>
      </c>
      <c r="I26" s="57" t="s">
        <v>33</v>
      </c>
      <c r="J26" s="141" t="s">
        <v>39</v>
      </c>
      <c r="K26" s="141" t="s">
        <v>39</v>
      </c>
      <c r="L26" s="141" t="s">
        <v>39</v>
      </c>
      <c r="M26" s="54">
        <v>0</v>
      </c>
      <c r="N26" s="56">
        <v>100</v>
      </c>
      <c r="O26" s="57">
        <v>50</v>
      </c>
      <c r="P26" s="57">
        <f t="shared" si="0"/>
        <v>50</v>
      </c>
      <c r="Q26" s="57" t="s">
        <v>33</v>
      </c>
    </row>
    <row r="27" spans="1:17" x14ac:dyDescent="0.25">
      <c r="A27" s="50">
        <v>0.25265046296296295</v>
      </c>
      <c r="B27" s="2">
        <v>25</v>
      </c>
      <c r="C27" s="61">
        <v>70</v>
      </c>
      <c r="D27" s="2">
        <v>1</v>
      </c>
      <c r="E27" s="61">
        <v>1</v>
      </c>
      <c r="F27" s="49">
        <v>3.5</v>
      </c>
      <c r="G27" s="2" t="s">
        <v>16</v>
      </c>
      <c r="H27" s="65" t="s">
        <v>113</v>
      </c>
      <c r="I27" s="54" t="s">
        <v>34</v>
      </c>
      <c r="J27" s="141" t="s">
        <v>39</v>
      </c>
      <c r="K27" s="141" t="s">
        <v>39</v>
      </c>
      <c r="L27" s="141" t="s">
        <v>39</v>
      </c>
      <c r="M27" s="54">
        <v>0</v>
      </c>
      <c r="N27" s="56">
        <v>100</v>
      </c>
      <c r="O27" s="57">
        <v>50</v>
      </c>
      <c r="P27" s="57">
        <f t="shared" si="0"/>
        <v>50</v>
      </c>
      <c r="Q27" s="57" t="s">
        <v>33</v>
      </c>
    </row>
    <row r="28" spans="1:17" x14ac:dyDescent="0.25">
      <c r="A28" s="50">
        <v>0.2528125</v>
      </c>
      <c r="B28" s="2">
        <v>26</v>
      </c>
      <c r="C28" s="61">
        <v>70</v>
      </c>
      <c r="D28" s="2">
        <v>1</v>
      </c>
      <c r="E28" s="61">
        <v>1</v>
      </c>
      <c r="F28" s="49">
        <v>3.5</v>
      </c>
      <c r="G28" s="2" t="s">
        <v>16</v>
      </c>
      <c r="H28" s="65" t="s">
        <v>113</v>
      </c>
      <c r="I28" s="54" t="s">
        <v>34</v>
      </c>
      <c r="J28" s="141" t="s">
        <v>39</v>
      </c>
      <c r="K28" s="141" t="s">
        <v>39</v>
      </c>
      <c r="L28" s="141" t="s">
        <v>39</v>
      </c>
      <c r="M28" s="54">
        <v>0</v>
      </c>
      <c r="N28" s="56">
        <v>100</v>
      </c>
      <c r="O28" s="57">
        <v>50</v>
      </c>
      <c r="P28" s="57">
        <f t="shared" si="0"/>
        <v>50</v>
      </c>
      <c r="Q28" s="57" t="s">
        <v>33</v>
      </c>
    </row>
    <row r="29" spans="1:17" x14ac:dyDescent="0.25">
      <c r="A29" s="50">
        <v>0.25297453703703704</v>
      </c>
      <c r="B29" s="2">
        <v>27</v>
      </c>
      <c r="C29" s="61">
        <v>70</v>
      </c>
      <c r="D29" s="2">
        <v>1</v>
      </c>
      <c r="E29" s="61">
        <v>1</v>
      </c>
      <c r="F29" s="49">
        <v>3.5</v>
      </c>
      <c r="G29" s="2" t="s">
        <v>16</v>
      </c>
      <c r="H29" s="65" t="s">
        <v>113</v>
      </c>
      <c r="I29" s="54" t="s">
        <v>34</v>
      </c>
      <c r="J29" s="141" t="s">
        <v>39</v>
      </c>
      <c r="K29" s="141" t="s">
        <v>39</v>
      </c>
      <c r="L29" s="141" t="s">
        <v>39</v>
      </c>
      <c r="M29" s="54">
        <v>0</v>
      </c>
      <c r="N29" s="56">
        <v>100</v>
      </c>
      <c r="O29" s="57">
        <v>50</v>
      </c>
      <c r="P29" s="57">
        <f t="shared" si="0"/>
        <v>50</v>
      </c>
      <c r="Q29" s="57" t="s">
        <v>33</v>
      </c>
    </row>
    <row r="30" spans="1:17" x14ac:dyDescent="0.25">
      <c r="A30" s="50">
        <v>0.25313657407407408</v>
      </c>
      <c r="B30" s="2">
        <v>28</v>
      </c>
      <c r="C30" s="61">
        <v>70</v>
      </c>
      <c r="D30" s="2">
        <v>1</v>
      </c>
      <c r="E30" s="61">
        <v>1</v>
      </c>
      <c r="F30" s="49">
        <v>3.5</v>
      </c>
      <c r="G30" s="2" t="s">
        <v>16</v>
      </c>
      <c r="H30" s="65" t="s">
        <v>113</v>
      </c>
      <c r="I30" s="54" t="s">
        <v>34</v>
      </c>
      <c r="J30" s="141" t="s">
        <v>39</v>
      </c>
      <c r="K30" s="141" t="s">
        <v>39</v>
      </c>
      <c r="L30" s="141" t="s">
        <v>39</v>
      </c>
      <c r="M30" s="54">
        <v>0</v>
      </c>
      <c r="N30" s="56">
        <v>100</v>
      </c>
      <c r="O30" s="57">
        <v>50</v>
      </c>
      <c r="P30" s="57">
        <f t="shared" si="0"/>
        <v>50</v>
      </c>
      <c r="Q30" s="57" t="s">
        <v>33</v>
      </c>
    </row>
    <row r="31" spans="1:17" x14ac:dyDescent="0.25">
      <c r="A31" s="50">
        <v>0.25328703703703703</v>
      </c>
      <c r="B31" s="2">
        <v>29</v>
      </c>
      <c r="C31" s="61">
        <v>80</v>
      </c>
      <c r="D31" s="2">
        <v>1</v>
      </c>
      <c r="E31" s="61">
        <v>1</v>
      </c>
      <c r="F31" s="49">
        <v>3.5</v>
      </c>
      <c r="G31" s="2" t="s">
        <v>16</v>
      </c>
      <c r="H31" s="65" t="s">
        <v>113</v>
      </c>
      <c r="I31" s="54" t="s">
        <v>34</v>
      </c>
      <c r="J31" s="141" t="s">
        <v>39</v>
      </c>
      <c r="K31" s="141" t="s">
        <v>39</v>
      </c>
      <c r="L31" s="141" t="s">
        <v>39</v>
      </c>
      <c r="M31" s="54">
        <v>0</v>
      </c>
      <c r="N31" s="56">
        <v>100</v>
      </c>
      <c r="O31" s="57">
        <v>50</v>
      </c>
      <c r="P31" s="57">
        <f t="shared" si="0"/>
        <v>50</v>
      </c>
      <c r="Q31" s="57" t="s">
        <v>33</v>
      </c>
    </row>
    <row r="32" spans="1:17" x14ac:dyDescent="0.25">
      <c r="A32" s="50">
        <v>0.25346064814814812</v>
      </c>
      <c r="B32" s="2">
        <v>30</v>
      </c>
      <c r="C32" s="61">
        <v>70</v>
      </c>
      <c r="D32" s="2">
        <v>1</v>
      </c>
      <c r="E32" s="61" t="s">
        <v>18</v>
      </c>
      <c r="F32" s="49" t="s">
        <v>18</v>
      </c>
      <c r="G32" s="2" t="s">
        <v>18</v>
      </c>
      <c r="H32" s="65" t="s">
        <v>113</v>
      </c>
      <c r="I32" s="2" t="s">
        <v>18</v>
      </c>
      <c r="J32" s="2" t="s">
        <v>18</v>
      </c>
      <c r="K32" s="2" t="s">
        <v>18</v>
      </c>
      <c r="L32" s="2" t="s">
        <v>18</v>
      </c>
      <c r="M32" s="54">
        <v>0</v>
      </c>
      <c r="N32" s="56">
        <v>100</v>
      </c>
      <c r="O32" s="57">
        <v>50</v>
      </c>
      <c r="P32" s="57">
        <f t="shared" si="0"/>
        <v>50</v>
      </c>
      <c r="Q32" s="57" t="s">
        <v>33</v>
      </c>
    </row>
    <row r="33" spans="1:17" x14ac:dyDescent="0.25">
      <c r="A33" s="50">
        <v>0.25361111111111112</v>
      </c>
      <c r="B33" s="2">
        <v>31</v>
      </c>
      <c r="C33" s="61">
        <v>70</v>
      </c>
      <c r="D33" s="2">
        <v>1</v>
      </c>
      <c r="E33" s="61">
        <v>1</v>
      </c>
      <c r="F33" s="49">
        <v>3.5</v>
      </c>
      <c r="G33" s="2" t="s">
        <v>16</v>
      </c>
      <c r="H33" s="65" t="s">
        <v>113</v>
      </c>
      <c r="I33" s="54" t="s">
        <v>34</v>
      </c>
      <c r="J33" s="141" t="s">
        <v>39</v>
      </c>
      <c r="K33" s="141" t="s">
        <v>39</v>
      </c>
      <c r="L33" s="141" t="s">
        <v>39</v>
      </c>
      <c r="M33" s="54">
        <v>0</v>
      </c>
      <c r="N33" s="56">
        <v>100</v>
      </c>
      <c r="O33" s="57">
        <v>50</v>
      </c>
      <c r="P33" s="57">
        <f t="shared" si="0"/>
        <v>50</v>
      </c>
      <c r="Q33" s="57" t="s">
        <v>33</v>
      </c>
    </row>
    <row r="34" spans="1:17" x14ac:dyDescent="0.25">
      <c r="A34" s="50">
        <v>0.2537847222222222</v>
      </c>
      <c r="B34" s="2">
        <v>32</v>
      </c>
      <c r="C34" s="61">
        <v>70</v>
      </c>
      <c r="D34" s="2">
        <v>1</v>
      </c>
      <c r="E34" s="61">
        <v>2</v>
      </c>
      <c r="F34" s="49">
        <v>7.5</v>
      </c>
      <c r="G34" s="2" t="s">
        <v>9</v>
      </c>
      <c r="H34" s="65" t="s">
        <v>113</v>
      </c>
      <c r="I34" s="57" t="s">
        <v>33</v>
      </c>
      <c r="J34" s="141" t="s">
        <v>39</v>
      </c>
      <c r="K34" s="141" t="s">
        <v>39</v>
      </c>
      <c r="L34" s="141" t="s">
        <v>39</v>
      </c>
      <c r="M34" s="54">
        <v>0</v>
      </c>
      <c r="N34" s="56">
        <v>100</v>
      </c>
      <c r="O34" s="57">
        <v>50</v>
      </c>
      <c r="P34" s="57">
        <f t="shared" si="0"/>
        <v>50</v>
      </c>
      <c r="Q34" s="57" t="s">
        <v>33</v>
      </c>
    </row>
    <row r="35" spans="1:17" x14ac:dyDescent="0.25">
      <c r="A35" s="50">
        <v>0.25393518518518515</v>
      </c>
      <c r="B35" s="2">
        <v>33</v>
      </c>
      <c r="C35" s="61">
        <v>70</v>
      </c>
      <c r="D35" s="2">
        <v>1</v>
      </c>
      <c r="E35" s="61">
        <v>1</v>
      </c>
      <c r="F35" s="49">
        <v>3.5</v>
      </c>
      <c r="G35" s="2" t="s">
        <v>16</v>
      </c>
      <c r="H35" s="65" t="s">
        <v>113</v>
      </c>
      <c r="I35" s="54" t="s">
        <v>34</v>
      </c>
      <c r="J35" s="141" t="s">
        <v>39</v>
      </c>
      <c r="K35" s="141" t="s">
        <v>39</v>
      </c>
      <c r="L35" s="141" t="s">
        <v>39</v>
      </c>
      <c r="M35" s="54">
        <v>0</v>
      </c>
      <c r="N35" s="56">
        <v>100</v>
      </c>
      <c r="O35" s="57">
        <v>50</v>
      </c>
      <c r="P35" s="57">
        <f t="shared" si="0"/>
        <v>50</v>
      </c>
      <c r="Q35" s="57" t="s">
        <v>33</v>
      </c>
    </row>
    <row r="36" spans="1:17" x14ac:dyDescent="0.25">
      <c r="A36" s="50">
        <v>0.25410879629629629</v>
      </c>
      <c r="B36" s="2">
        <v>34</v>
      </c>
      <c r="C36" s="61">
        <v>80</v>
      </c>
      <c r="D36" s="2">
        <v>1</v>
      </c>
      <c r="E36" s="61">
        <v>1</v>
      </c>
      <c r="F36" s="49">
        <v>3.5</v>
      </c>
      <c r="G36" s="2" t="s">
        <v>16</v>
      </c>
      <c r="H36" s="65" t="s">
        <v>113</v>
      </c>
      <c r="I36" s="54" t="s">
        <v>34</v>
      </c>
      <c r="J36" s="141" t="s">
        <v>39</v>
      </c>
      <c r="K36" s="141" t="s">
        <v>39</v>
      </c>
      <c r="L36" s="141" t="s">
        <v>39</v>
      </c>
      <c r="M36" s="54">
        <v>0</v>
      </c>
      <c r="N36" s="56">
        <v>100</v>
      </c>
      <c r="O36" s="57">
        <v>50</v>
      </c>
      <c r="P36" s="57">
        <f t="shared" si="0"/>
        <v>50</v>
      </c>
      <c r="Q36" s="57" t="s">
        <v>33</v>
      </c>
    </row>
    <row r="37" spans="1:17" x14ac:dyDescent="0.25">
      <c r="A37" s="50">
        <v>0.25427083333333333</v>
      </c>
      <c r="B37" s="2">
        <v>35</v>
      </c>
      <c r="C37" s="61">
        <v>70</v>
      </c>
      <c r="D37" s="2">
        <v>1</v>
      </c>
      <c r="E37" s="61">
        <v>1</v>
      </c>
      <c r="F37" s="49">
        <v>3.5</v>
      </c>
      <c r="G37" s="2" t="s">
        <v>16</v>
      </c>
      <c r="H37" s="65" t="s">
        <v>113</v>
      </c>
      <c r="I37" s="54" t="s">
        <v>34</v>
      </c>
      <c r="J37" s="141" t="s">
        <v>39</v>
      </c>
      <c r="K37" s="141" t="s">
        <v>39</v>
      </c>
      <c r="L37" s="141" t="s">
        <v>39</v>
      </c>
      <c r="M37" s="54">
        <v>0</v>
      </c>
      <c r="N37" s="56">
        <v>100</v>
      </c>
      <c r="O37" s="57">
        <v>50</v>
      </c>
      <c r="P37" s="57">
        <f t="shared" si="0"/>
        <v>50</v>
      </c>
      <c r="Q37" s="57" t="s">
        <v>33</v>
      </c>
    </row>
    <row r="38" spans="1:17" x14ac:dyDescent="0.25">
      <c r="A38" s="50">
        <v>0.25443287037037038</v>
      </c>
      <c r="B38" s="2">
        <v>36</v>
      </c>
      <c r="C38" s="61">
        <v>80</v>
      </c>
      <c r="D38" s="2">
        <v>1</v>
      </c>
      <c r="E38" s="61">
        <v>1</v>
      </c>
      <c r="F38" s="49">
        <v>3.5</v>
      </c>
      <c r="G38" s="2" t="s">
        <v>16</v>
      </c>
      <c r="H38" s="65" t="s">
        <v>113</v>
      </c>
      <c r="I38" s="54" t="s">
        <v>34</v>
      </c>
      <c r="J38" s="141" t="s">
        <v>39</v>
      </c>
      <c r="K38" s="141" t="s">
        <v>39</v>
      </c>
      <c r="L38" s="141" t="s">
        <v>39</v>
      </c>
      <c r="M38" s="54">
        <v>0</v>
      </c>
      <c r="N38" s="56">
        <v>100</v>
      </c>
      <c r="O38" s="57">
        <v>50</v>
      </c>
      <c r="P38" s="57">
        <f t="shared" si="0"/>
        <v>50</v>
      </c>
      <c r="Q38" s="57" t="s">
        <v>33</v>
      </c>
    </row>
    <row r="39" spans="1:17" x14ac:dyDescent="0.25">
      <c r="A39" s="50">
        <v>0.25457175925925929</v>
      </c>
      <c r="B39" s="2">
        <v>37</v>
      </c>
      <c r="C39" s="61">
        <v>75</v>
      </c>
      <c r="D39" s="2">
        <v>1</v>
      </c>
      <c r="E39" s="61">
        <v>2</v>
      </c>
      <c r="F39" s="49">
        <v>7.5</v>
      </c>
      <c r="G39" s="2" t="s">
        <v>9</v>
      </c>
      <c r="H39" s="65" t="s">
        <v>113</v>
      </c>
      <c r="I39" s="57" t="s">
        <v>33</v>
      </c>
      <c r="J39" s="141" t="s">
        <v>39</v>
      </c>
      <c r="K39" s="141" t="s">
        <v>39</v>
      </c>
      <c r="L39" s="141" t="s">
        <v>39</v>
      </c>
      <c r="M39" s="54">
        <v>0</v>
      </c>
      <c r="N39" s="56">
        <v>100</v>
      </c>
      <c r="O39" s="57">
        <v>50</v>
      </c>
      <c r="P39" s="57">
        <f t="shared" si="0"/>
        <v>50</v>
      </c>
      <c r="Q39" s="57" t="s">
        <v>33</v>
      </c>
    </row>
    <row r="40" spans="1:17" x14ac:dyDescent="0.25">
      <c r="A40" s="50">
        <v>0.25475694444444447</v>
      </c>
      <c r="B40" s="51">
        <v>38</v>
      </c>
      <c r="C40" s="61">
        <v>80</v>
      </c>
      <c r="D40" s="2">
        <v>1</v>
      </c>
      <c r="E40" s="61">
        <v>1</v>
      </c>
      <c r="F40" s="49">
        <v>3.5</v>
      </c>
      <c r="G40" s="2" t="s">
        <v>16</v>
      </c>
      <c r="H40" s="65" t="s">
        <v>113</v>
      </c>
      <c r="I40" s="54" t="s">
        <v>34</v>
      </c>
      <c r="J40" s="141" t="s">
        <v>39</v>
      </c>
      <c r="K40" s="141" t="s">
        <v>39</v>
      </c>
      <c r="L40" s="141" t="s">
        <v>39</v>
      </c>
      <c r="M40" s="54">
        <v>0</v>
      </c>
      <c r="N40" s="56">
        <v>100</v>
      </c>
      <c r="O40" s="57">
        <v>50</v>
      </c>
      <c r="P40" s="57">
        <f t="shared" si="0"/>
        <v>50</v>
      </c>
      <c r="Q40" s="57" t="s">
        <v>33</v>
      </c>
    </row>
    <row r="41" spans="1:17" x14ac:dyDescent="0.25">
      <c r="A41" s="50">
        <v>0.25491898148148145</v>
      </c>
      <c r="B41" s="2">
        <v>39</v>
      </c>
      <c r="C41" s="61">
        <v>75</v>
      </c>
      <c r="D41" s="2">
        <v>1</v>
      </c>
      <c r="E41" s="61">
        <v>1</v>
      </c>
      <c r="F41" s="49">
        <v>3.5</v>
      </c>
      <c r="G41" s="2" t="s">
        <v>16</v>
      </c>
      <c r="H41" s="65" t="s">
        <v>113</v>
      </c>
      <c r="I41" s="54" t="s">
        <v>34</v>
      </c>
      <c r="J41" s="141" t="s">
        <v>39</v>
      </c>
      <c r="K41" s="141" t="s">
        <v>39</v>
      </c>
      <c r="L41" s="141" t="s">
        <v>39</v>
      </c>
      <c r="M41" s="54">
        <v>0</v>
      </c>
      <c r="N41" s="56">
        <v>100</v>
      </c>
      <c r="O41" s="57">
        <v>50</v>
      </c>
      <c r="P41" s="57">
        <f t="shared" si="0"/>
        <v>50</v>
      </c>
      <c r="Q41" s="57" t="s">
        <v>33</v>
      </c>
    </row>
    <row r="42" spans="1:17" x14ac:dyDescent="0.25">
      <c r="A42" s="50">
        <v>0.25508101851851855</v>
      </c>
      <c r="B42" s="2">
        <v>40</v>
      </c>
      <c r="C42" s="61">
        <v>75</v>
      </c>
      <c r="D42" s="2">
        <v>1</v>
      </c>
      <c r="E42" s="61">
        <v>1</v>
      </c>
      <c r="F42" s="49">
        <v>3.5</v>
      </c>
      <c r="G42" s="2" t="s">
        <v>16</v>
      </c>
      <c r="H42" s="65" t="s">
        <v>113</v>
      </c>
      <c r="I42" s="54" t="s">
        <v>34</v>
      </c>
      <c r="J42" s="141" t="s">
        <v>39</v>
      </c>
      <c r="K42" s="141" t="s">
        <v>39</v>
      </c>
      <c r="L42" s="141" t="s">
        <v>39</v>
      </c>
      <c r="M42" s="54">
        <v>0</v>
      </c>
      <c r="N42" s="56">
        <v>100</v>
      </c>
      <c r="O42" s="57">
        <v>50</v>
      </c>
      <c r="P42" s="57">
        <f t="shared" si="0"/>
        <v>50</v>
      </c>
      <c r="Q42" s="57" t="s">
        <v>33</v>
      </c>
    </row>
    <row r="43" spans="1:17" ht="17.25" thickBot="1" x14ac:dyDescent="0.3">
      <c r="A43" s="50">
        <v>0.25524305555555554</v>
      </c>
      <c r="B43" s="2">
        <v>41</v>
      </c>
      <c r="C43" s="61">
        <v>80</v>
      </c>
      <c r="D43" s="2">
        <v>1</v>
      </c>
      <c r="E43" s="61">
        <v>2</v>
      </c>
      <c r="F43" s="49">
        <v>7.5</v>
      </c>
      <c r="G43" s="2" t="s">
        <v>9</v>
      </c>
      <c r="H43" s="65" t="s">
        <v>113</v>
      </c>
      <c r="I43" s="57" t="s">
        <v>33</v>
      </c>
      <c r="J43" s="141" t="s">
        <v>39</v>
      </c>
      <c r="K43" s="141" t="s">
        <v>39</v>
      </c>
      <c r="L43" s="141" t="s">
        <v>39</v>
      </c>
      <c r="M43" s="54">
        <v>0</v>
      </c>
      <c r="N43" s="56">
        <v>100</v>
      </c>
      <c r="O43" s="57">
        <v>50</v>
      </c>
      <c r="P43" s="57">
        <f>AVERAGE(M43:O43)</f>
        <v>50</v>
      </c>
      <c r="Q43" s="57" t="s">
        <v>33</v>
      </c>
    </row>
    <row r="44" spans="1:17" x14ac:dyDescent="0.25">
      <c r="A44" s="66" t="s">
        <v>24</v>
      </c>
      <c r="B44" s="36"/>
      <c r="C44" s="63">
        <f>AVERAGE(C3:C43)</f>
        <v>77.682926829268297</v>
      </c>
      <c r="D44" s="63">
        <f t="shared" ref="D44:F44" si="1">AVERAGE(D3:D43)</f>
        <v>1</v>
      </c>
      <c r="E44" s="63">
        <f t="shared" si="1"/>
        <v>1.425</v>
      </c>
      <c r="F44" s="63">
        <f t="shared" si="1"/>
        <v>5.2</v>
      </c>
      <c r="G44" s="63"/>
      <c r="H44" s="63"/>
      <c r="I44" s="137" t="s">
        <v>74</v>
      </c>
      <c r="J44" s="63">
        <f>COUNTIF(J3:J43, "Yes")</f>
        <v>40</v>
      </c>
      <c r="K44" s="63">
        <f>COUNTIF(K3:K43, "Yes")</f>
        <v>40</v>
      </c>
      <c r="L44" s="63">
        <f>COUNTIF(L3:L43, "Yes")</f>
        <v>40</v>
      </c>
      <c r="M44" s="38"/>
      <c r="N44" s="38"/>
      <c r="O44" s="38"/>
      <c r="P44" s="38"/>
      <c r="Q44" s="38"/>
    </row>
    <row r="45" spans="1:17" ht="17.25" thickBot="1" x14ac:dyDescent="0.3">
      <c r="A45" s="67" t="s">
        <v>45</v>
      </c>
      <c r="B45" s="33"/>
      <c r="C45" s="64">
        <f>MAX(C3:C43)</f>
        <v>90</v>
      </c>
      <c r="D45" s="64">
        <f t="shared" ref="D45:F45" si="2">MAX(D3:D43)</f>
        <v>1</v>
      </c>
      <c r="E45" s="64">
        <f t="shared" si="2"/>
        <v>2</v>
      </c>
      <c r="F45" s="64">
        <f t="shared" si="2"/>
        <v>7.5</v>
      </c>
      <c r="G45" s="64"/>
      <c r="H45" s="64"/>
      <c r="I45" s="138" t="s">
        <v>75</v>
      </c>
      <c r="J45" s="64">
        <f>J44/40*100</f>
        <v>100</v>
      </c>
      <c r="K45" s="64">
        <f>K44/40*100</f>
        <v>100</v>
      </c>
      <c r="L45" s="64">
        <f>L44/40*100</f>
        <v>100</v>
      </c>
      <c r="M45" s="40"/>
      <c r="N45" s="40"/>
      <c r="O45" s="40"/>
      <c r="P45" s="40"/>
      <c r="Q45" s="40"/>
    </row>
    <row r="46" spans="1:17" ht="17.25" thickBot="1" x14ac:dyDescent="0.3">
      <c r="A46" s="19"/>
    </row>
    <row r="47" spans="1:17" x14ac:dyDescent="0.3">
      <c r="K47" s="127" t="s">
        <v>58</v>
      </c>
      <c r="L47" s="142" t="s">
        <v>72</v>
      </c>
      <c r="M47" s="143" t="s">
        <v>75</v>
      </c>
      <c r="O47" s="127" t="s">
        <v>90</v>
      </c>
      <c r="P47" s="142" t="s">
        <v>72</v>
      </c>
      <c r="Q47" s="143" t="s">
        <v>73</v>
      </c>
    </row>
    <row r="48" spans="1:17" x14ac:dyDescent="0.3">
      <c r="K48" s="128" t="s">
        <v>6</v>
      </c>
      <c r="L48" s="129">
        <f>COUNTIF(I3:I43, "Not a Reef")</f>
        <v>0</v>
      </c>
      <c r="M48" s="130">
        <f>L48/L52*100</f>
        <v>0</v>
      </c>
      <c r="O48" s="131" t="s">
        <v>34</v>
      </c>
      <c r="P48" s="129">
        <f>COUNTIF(Q3:Q43, "Low")</f>
        <v>0</v>
      </c>
      <c r="Q48" s="130">
        <f>P48/P51*100</f>
        <v>0</v>
      </c>
    </row>
    <row r="49" spans="11:17" x14ac:dyDescent="0.3">
      <c r="K49" s="131" t="s">
        <v>34</v>
      </c>
      <c r="L49" s="129">
        <f>COUNTIF(I3:I43, "Low")</f>
        <v>23</v>
      </c>
      <c r="M49" s="130">
        <f>L49/L52*100</f>
        <v>57.499999999999993</v>
      </c>
      <c r="O49" s="132" t="s">
        <v>33</v>
      </c>
      <c r="P49" s="129">
        <f>COUNTIF(Q3:Q43, "Medium")</f>
        <v>41</v>
      </c>
      <c r="Q49" s="130">
        <f>P49/P51*100</f>
        <v>100</v>
      </c>
    </row>
    <row r="50" spans="11:17" x14ac:dyDescent="0.3">
      <c r="K50" s="132" t="s">
        <v>33</v>
      </c>
      <c r="L50" s="129">
        <f>COUNTIF(I3:I43, "Medium")</f>
        <v>17</v>
      </c>
      <c r="M50" s="130">
        <f>L50/L52*100</f>
        <v>42.5</v>
      </c>
      <c r="O50" s="133" t="s">
        <v>32</v>
      </c>
      <c r="P50" s="129">
        <f>COUNTIF(Q3:Q43, "High")</f>
        <v>0</v>
      </c>
      <c r="Q50" s="130">
        <f>P50/P51*100</f>
        <v>0</v>
      </c>
    </row>
    <row r="51" spans="11:17" ht="17.25" thickBot="1" x14ac:dyDescent="0.35">
      <c r="K51" s="133" t="s">
        <v>32</v>
      </c>
      <c r="L51" s="129">
        <f>COUNTIF(I3:I43, "High")</f>
        <v>0</v>
      </c>
      <c r="M51" s="130">
        <f>L51/L52*100</f>
        <v>0</v>
      </c>
      <c r="O51" s="134" t="s">
        <v>71</v>
      </c>
      <c r="P51" s="135">
        <f>SUM(P48:P50)</f>
        <v>41</v>
      </c>
      <c r="Q51" s="136">
        <f>SUM(Q48:Q50)</f>
        <v>100</v>
      </c>
    </row>
    <row r="52" spans="11:17" ht="17.25" thickBot="1" x14ac:dyDescent="0.35">
      <c r="K52" s="134" t="s">
        <v>71</v>
      </c>
      <c r="L52" s="135">
        <f>SUM(L48:L51)</f>
        <v>40</v>
      </c>
      <c r="M52" s="136">
        <f>SUM(M48:M51)</f>
        <v>100</v>
      </c>
    </row>
  </sheetData>
  <sortState ref="A4:L43">
    <sortCondition ref="B3:B43"/>
  </sortState>
  <mergeCells count="8">
    <mergeCell ref="J1:L1"/>
    <mergeCell ref="M1:Q1"/>
    <mergeCell ref="H1:H2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workbookViewId="0">
      <selection activeCell="I2" sqref="I2"/>
    </sheetView>
  </sheetViews>
  <sheetFormatPr defaultRowHeight="16.5" x14ac:dyDescent="0.3"/>
  <cols>
    <col min="1" max="1" width="13.7109375" style="3" customWidth="1"/>
    <col min="2" max="2" width="16.42578125" style="3" customWidth="1"/>
    <col min="3" max="3" width="12" style="6" customWidth="1"/>
    <col min="4" max="4" width="9.140625" style="3" customWidth="1"/>
    <col min="5" max="5" width="9.140625" style="6" customWidth="1"/>
    <col min="6" max="6" width="11.5703125" style="6" customWidth="1"/>
    <col min="7" max="7" width="9.140625" style="1" customWidth="1"/>
    <col min="8" max="8" width="21.28515625" style="60" customWidth="1"/>
    <col min="9" max="9" width="17" style="1" customWidth="1"/>
    <col min="10" max="10" width="11.85546875" style="3" customWidth="1"/>
    <col min="11" max="11" width="10.85546875" style="3" customWidth="1"/>
    <col min="12" max="12" width="9.140625" style="1" customWidth="1"/>
    <col min="13" max="13" width="14.42578125" style="1" customWidth="1"/>
    <col min="14" max="16384" width="9.140625" style="1"/>
  </cols>
  <sheetData>
    <row r="1" spans="1:18" s="45" customFormat="1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46" t="s">
        <v>35</v>
      </c>
      <c r="I1" s="139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</row>
    <row r="2" spans="1:18" s="45" customFormat="1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44</v>
      </c>
      <c r="H2" s="247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72" t="s">
        <v>35</v>
      </c>
      <c r="P2" s="174" t="s">
        <v>88</v>
      </c>
      <c r="Q2" s="120" t="s">
        <v>76</v>
      </c>
      <c r="R2" s="58"/>
    </row>
    <row r="3" spans="1:18" x14ac:dyDescent="0.3">
      <c r="A3" s="7">
        <v>0.97789351851851858</v>
      </c>
      <c r="B3" s="3">
        <v>1</v>
      </c>
      <c r="C3" s="59">
        <v>80</v>
      </c>
      <c r="D3" s="3">
        <v>1</v>
      </c>
      <c r="E3" s="6">
        <v>1</v>
      </c>
      <c r="F3" s="6">
        <v>3.5</v>
      </c>
      <c r="G3" s="3" t="s">
        <v>16</v>
      </c>
      <c r="H3" s="60" t="s">
        <v>113</v>
      </c>
      <c r="I3" s="14" t="s">
        <v>34</v>
      </c>
      <c r="J3" s="144" t="s">
        <v>39</v>
      </c>
      <c r="K3" s="144" t="s">
        <v>39</v>
      </c>
      <c r="L3" s="144" t="s">
        <v>39</v>
      </c>
      <c r="M3" s="54">
        <v>0</v>
      </c>
      <c r="N3" s="56">
        <v>100</v>
      </c>
      <c r="O3" s="57">
        <v>50</v>
      </c>
      <c r="P3" s="57">
        <f>AVERAGE(M3:O3)</f>
        <v>50</v>
      </c>
      <c r="Q3" s="57" t="s">
        <v>33</v>
      </c>
      <c r="R3" s="21"/>
    </row>
    <row r="4" spans="1:18" x14ac:dyDescent="0.3">
      <c r="A4" s="7">
        <v>0.97798611111111111</v>
      </c>
      <c r="B4" s="3">
        <v>2</v>
      </c>
      <c r="C4" s="59">
        <v>85</v>
      </c>
      <c r="D4" s="3">
        <v>1</v>
      </c>
      <c r="E4" s="6">
        <v>1</v>
      </c>
      <c r="F4" s="6">
        <v>3.5</v>
      </c>
      <c r="G4" s="3" t="s">
        <v>16</v>
      </c>
      <c r="H4" s="198" t="s">
        <v>113</v>
      </c>
      <c r="I4" s="14" t="s">
        <v>34</v>
      </c>
      <c r="J4" s="144" t="s">
        <v>39</v>
      </c>
      <c r="K4" s="144" t="s">
        <v>39</v>
      </c>
      <c r="L4" s="144" t="s">
        <v>39</v>
      </c>
      <c r="M4" s="54">
        <v>0</v>
      </c>
      <c r="N4" s="56">
        <v>100</v>
      </c>
      <c r="O4" s="57">
        <v>50</v>
      </c>
      <c r="P4" s="57">
        <f t="shared" ref="P4:P39" si="0">AVERAGE(M4:O4)</f>
        <v>50</v>
      </c>
      <c r="Q4" s="57" t="s">
        <v>33</v>
      </c>
      <c r="R4" s="21"/>
    </row>
    <row r="5" spans="1:18" x14ac:dyDescent="0.3">
      <c r="A5" s="7">
        <v>0.97811342592592598</v>
      </c>
      <c r="B5" s="3">
        <v>3</v>
      </c>
      <c r="C5" s="59">
        <v>80</v>
      </c>
      <c r="D5" s="3">
        <v>1</v>
      </c>
      <c r="E5" s="6">
        <v>1</v>
      </c>
      <c r="F5" s="6">
        <v>3.5</v>
      </c>
      <c r="G5" s="3" t="s">
        <v>16</v>
      </c>
      <c r="H5" s="198" t="s">
        <v>113</v>
      </c>
      <c r="I5" s="14" t="s">
        <v>34</v>
      </c>
      <c r="J5" s="144" t="s">
        <v>39</v>
      </c>
      <c r="K5" s="144" t="s">
        <v>39</v>
      </c>
      <c r="L5" s="144" t="s">
        <v>39</v>
      </c>
      <c r="M5" s="54">
        <v>0</v>
      </c>
      <c r="N5" s="56">
        <v>100</v>
      </c>
      <c r="O5" s="57">
        <v>50</v>
      </c>
      <c r="P5" s="57">
        <f t="shared" si="0"/>
        <v>50</v>
      </c>
      <c r="Q5" s="57" t="s">
        <v>33</v>
      </c>
      <c r="R5" s="21"/>
    </row>
    <row r="6" spans="1:18" x14ac:dyDescent="0.3">
      <c r="A6" s="7">
        <v>0.97822916666666659</v>
      </c>
      <c r="B6" s="3">
        <v>4</v>
      </c>
      <c r="C6" s="59">
        <v>80</v>
      </c>
      <c r="D6" s="3">
        <v>1</v>
      </c>
      <c r="E6" s="6">
        <v>1</v>
      </c>
      <c r="F6" s="6">
        <v>3.5</v>
      </c>
      <c r="G6" s="3" t="s">
        <v>16</v>
      </c>
      <c r="H6" s="198" t="s">
        <v>113</v>
      </c>
      <c r="I6" s="14" t="s">
        <v>34</v>
      </c>
      <c r="J6" s="144" t="s">
        <v>39</v>
      </c>
      <c r="K6" s="144" t="s">
        <v>39</v>
      </c>
      <c r="L6" s="144" t="s">
        <v>39</v>
      </c>
      <c r="M6" s="54">
        <v>0</v>
      </c>
      <c r="N6" s="56">
        <v>100</v>
      </c>
      <c r="O6" s="57">
        <v>50</v>
      </c>
      <c r="P6" s="57">
        <f t="shared" si="0"/>
        <v>50</v>
      </c>
      <c r="Q6" s="57" t="s">
        <v>33</v>
      </c>
      <c r="R6" s="21"/>
    </row>
    <row r="7" spans="1:18" x14ac:dyDescent="0.3">
      <c r="A7" s="7">
        <v>0.97834490740740743</v>
      </c>
      <c r="B7" s="3">
        <v>5</v>
      </c>
      <c r="C7" s="59">
        <v>80</v>
      </c>
      <c r="D7" s="3">
        <v>1</v>
      </c>
      <c r="E7" s="6">
        <v>1</v>
      </c>
      <c r="F7" s="6">
        <v>3.5</v>
      </c>
      <c r="G7" s="3" t="s">
        <v>16</v>
      </c>
      <c r="H7" s="198" t="s">
        <v>113</v>
      </c>
      <c r="I7" s="14" t="s">
        <v>34</v>
      </c>
      <c r="J7" s="144" t="s">
        <v>39</v>
      </c>
      <c r="K7" s="144" t="s">
        <v>39</v>
      </c>
      <c r="L7" s="144" t="s">
        <v>39</v>
      </c>
      <c r="M7" s="54">
        <v>0</v>
      </c>
      <c r="N7" s="56">
        <v>100</v>
      </c>
      <c r="O7" s="57">
        <v>50</v>
      </c>
      <c r="P7" s="57">
        <f t="shared" si="0"/>
        <v>50</v>
      </c>
      <c r="Q7" s="57" t="s">
        <v>33</v>
      </c>
      <c r="R7" s="21"/>
    </row>
    <row r="8" spans="1:18" x14ac:dyDescent="0.3">
      <c r="A8" s="7">
        <v>0.978449074074074</v>
      </c>
      <c r="B8" s="3">
        <v>6</v>
      </c>
      <c r="C8" s="59">
        <v>80</v>
      </c>
      <c r="D8" s="3">
        <v>1</v>
      </c>
      <c r="E8" s="6">
        <v>1</v>
      </c>
      <c r="F8" s="6">
        <v>3.5</v>
      </c>
      <c r="G8" s="3" t="s">
        <v>16</v>
      </c>
      <c r="H8" s="198" t="s">
        <v>113</v>
      </c>
      <c r="I8" s="14" t="s">
        <v>34</v>
      </c>
      <c r="J8" s="144" t="s">
        <v>39</v>
      </c>
      <c r="K8" s="144" t="s">
        <v>39</v>
      </c>
      <c r="L8" s="144" t="s">
        <v>39</v>
      </c>
      <c r="M8" s="54">
        <v>0</v>
      </c>
      <c r="N8" s="56">
        <v>100</v>
      </c>
      <c r="O8" s="57">
        <v>50</v>
      </c>
      <c r="P8" s="57">
        <f t="shared" si="0"/>
        <v>50</v>
      </c>
      <c r="Q8" s="57" t="s">
        <v>33</v>
      </c>
      <c r="R8" s="21"/>
    </row>
    <row r="9" spans="1:18" x14ac:dyDescent="0.3">
      <c r="A9" s="7">
        <v>0.97857638888888887</v>
      </c>
      <c r="B9" s="3">
        <v>7</v>
      </c>
      <c r="C9" s="59">
        <v>75</v>
      </c>
      <c r="D9" s="3">
        <v>1</v>
      </c>
      <c r="E9" s="6">
        <v>1</v>
      </c>
      <c r="F9" s="6">
        <v>3.5</v>
      </c>
      <c r="G9" s="3" t="s">
        <v>16</v>
      </c>
      <c r="H9" s="198" t="s">
        <v>113</v>
      </c>
      <c r="I9" s="14" t="s">
        <v>34</v>
      </c>
      <c r="J9" s="144" t="s">
        <v>39</v>
      </c>
      <c r="K9" s="144" t="s">
        <v>39</v>
      </c>
      <c r="L9" s="144" t="s">
        <v>39</v>
      </c>
      <c r="M9" s="54">
        <v>0</v>
      </c>
      <c r="N9" s="56">
        <v>100</v>
      </c>
      <c r="O9" s="57">
        <v>50</v>
      </c>
      <c r="P9" s="57">
        <f t="shared" si="0"/>
        <v>50</v>
      </c>
      <c r="Q9" s="57" t="s">
        <v>33</v>
      </c>
    </row>
    <row r="10" spans="1:18" x14ac:dyDescent="0.3">
      <c r="A10" s="7">
        <v>0.9786921296296297</v>
      </c>
      <c r="B10" s="3">
        <v>8</v>
      </c>
      <c r="C10" s="59">
        <v>80</v>
      </c>
      <c r="D10" s="3">
        <v>1</v>
      </c>
      <c r="E10" s="6">
        <v>1</v>
      </c>
      <c r="F10" s="6">
        <v>3.5</v>
      </c>
      <c r="G10" s="3" t="s">
        <v>16</v>
      </c>
      <c r="H10" s="198" t="s">
        <v>113</v>
      </c>
      <c r="I10" s="14" t="s">
        <v>34</v>
      </c>
      <c r="J10" s="144" t="s">
        <v>39</v>
      </c>
      <c r="K10" s="144" t="s">
        <v>39</v>
      </c>
      <c r="L10" s="144" t="s">
        <v>39</v>
      </c>
      <c r="M10" s="54">
        <v>0</v>
      </c>
      <c r="N10" s="56">
        <v>100</v>
      </c>
      <c r="O10" s="57">
        <v>50</v>
      </c>
      <c r="P10" s="57">
        <f t="shared" si="0"/>
        <v>50</v>
      </c>
      <c r="Q10" s="57" t="s">
        <v>33</v>
      </c>
    </row>
    <row r="11" spans="1:18" x14ac:dyDescent="0.3">
      <c r="A11" s="7">
        <v>0.97880787037037031</v>
      </c>
      <c r="B11" s="3">
        <v>9</v>
      </c>
      <c r="C11" s="59">
        <v>80</v>
      </c>
      <c r="D11" s="3">
        <v>1</v>
      </c>
      <c r="E11" s="6">
        <v>1</v>
      </c>
      <c r="F11" s="6">
        <v>3.5</v>
      </c>
      <c r="G11" s="3" t="s">
        <v>16</v>
      </c>
      <c r="H11" s="198" t="s">
        <v>113</v>
      </c>
      <c r="I11" s="14" t="s">
        <v>34</v>
      </c>
      <c r="J11" s="144" t="s">
        <v>39</v>
      </c>
      <c r="K11" s="144" t="s">
        <v>39</v>
      </c>
      <c r="L11" s="144" t="s">
        <v>39</v>
      </c>
      <c r="M11" s="54">
        <v>0</v>
      </c>
      <c r="N11" s="56">
        <v>100</v>
      </c>
      <c r="O11" s="57">
        <v>50</v>
      </c>
      <c r="P11" s="57">
        <f t="shared" si="0"/>
        <v>50</v>
      </c>
      <c r="Q11" s="57" t="s">
        <v>33</v>
      </c>
    </row>
    <row r="12" spans="1:18" x14ac:dyDescent="0.3">
      <c r="A12" s="7">
        <v>0.97892361111111104</v>
      </c>
      <c r="B12" s="3">
        <v>10</v>
      </c>
      <c r="C12" s="59">
        <v>85</v>
      </c>
      <c r="D12" s="3">
        <v>1</v>
      </c>
      <c r="E12" s="6">
        <v>2</v>
      </c>
      <c r="F12" s="6">
        <v>7.5</v>
      </c>
      <c r="G12" s="3" t="s">
        <v>9</v>
      </c>
      <c r="H12" s="198" t="s">
        <v>113</v>
      </c>
      <c r="I12" s="15" t="s">
        <v>33</v>
      </c>
      <c r="J12" s="144" t="s">
        <v>39</v>
      </c>
      <c r="K12" s="144" t="s">
        <v>39</v>
      </c>
      <c r="L12" s="144" t="s">
        <v>39</v>
      </c>
      <c r="M12" s="54">
        <v>0</v>
      </c>
      <c r="N12" s="56">
        <v>100</v>
      </c>
      <c r="O12" s="57">
        <v>50</v>
      </c>
      <c r="P12" s="57">
        <f t="shared" si="0"/>
        <v>50</v>
      </c>
      <c r="Q12" s="57" t="s">
        <v>33</v>
      </c>
    </row>
    <row r="13" spans="1:18" x14ac:dyDescent="0.3">
      <c r="A13" s="7">
        <v>0.9789930555555556</v>
      </c>
      <c r="B13" s="3">
        <v>11</v>
      </c>
      <c r="C13" s="59">
        <v>90</v>
      </c>
      <c r="D13" s="3">
        <v>1</v>
      </c>
      <c r="E13" s="6">
        <v>2</v>
      </c>
      <c r="F13" s="6">
        <v>7.5</v>
      </c>
      <c r="G13" s="3" t="s">
        <v>9</v>
      </c>
      <c r="H13" s="198" t="s">
        <v>113</v>
      </c>
      <c r="I13" s="15" t="s">
        <v>33</v>
      </c>
      <c r="J13" s="144" t="s">
        <v>39</v>
      </c>
      <c r="K13" s="144" t="s">
        <v>39</v>
      </c>
      <c r="L13" s="144" t="s">
        <v>39</v>
      </c>
      <c r="M13" s="54">
        <v>0</v>
      </c>
      <c r="N13" s="56">
        <v>100</v>
      </c>
      <c r="O13" s="57">
        <v>50</v>
      </c>
      <c r="P13" s="57">
        <f t="shared" si="0"/>
        <v>50</v>
      </c>
      <c r="Q13" s="57" t="s">
        <v>33</v>
      </c>
    </row>
    <row r="14" spans="1:18" x14ac:dyDescent="0.3">
      <c r="A14" s="7">
        <v>0.97910879629629621</v>
      </c>
      <c r="B14" s="3">
        <v>12</v>
      </c>
      <c r="C14" s="59">
        <v>85</v>
      </c>
      <c r="D14" s="3">
        <v>1</v>
      </c>
      <c r="E14" s="6">
        <v>2</v>
      </c>
      <c r="F14" s="6">
        <v>7.5</v>
      </c>
      <c r="G14" s="3" t="s">
        <v>9</v>
      </c>
      <c r="H14" s="198" t="s">
        <v>113</v>
      </c>
      <c r="I14" s="15" t="s">
        <v>33</v>
      </c>
      <c r="J14" s="144" t="s">
        <v>39</v>
      </c>
      <c r="K14" s="144" t="s">
        <v>39</v>
      </c>
      <c r="L14" s="144" t="s">
        <v>39</v>
      </c>
      <c r="M14" s="54">
        <v>0</v>
      </c>
      <c r="N14" s="56">
        <v>100</v>
      </c>
      <c r="O14" s="57">
        <v>50</v>
      </c>
      <c r="P14" s="57">
        <f t="shared" si="0"/>
        <v>50</v>
      </c>
      <c r="Q14" s="57" t="s">
        <v>33</v>
      </c>
    </row>
    <row r="15" spans="1:18" x14ac:dyDescent="0.3">
      <c r="A15" s="7">
        <v>0.97922453703703705</v>
      </c>
      <c r="B15" s="3">
        <v>13</v>
      </c>
      <c r="C15" s="59">
        <v>85</v>
      </c>
      <c r="D15" s="3">
        <v>1</v>
      </c>
      <c r="E15" s="6" t="s">
        <v>18</v>
      </c>
      <c r="F15" s="6" t="s">
        <v>18</v>
      </c>
      <c r="G15" s="6" t="s">
        <v>18</v>
      </c>
      <c r="H15" s="198" t="s">
        <v>113</v>
      </c>
      <c r="I15" s="12" t="s">
        <v>18</v>
      </c>
      <c r="J15" s="144" t="s">
        <v>39</v>
      </c>
      <c r="K15" s="144" t="s">
        <v>39</v>
      </c>
      <c r="L15" s="144" t="s">
        <v>39</v>
      </c>
      <c r="M15" s="54">
        <v>0</v>
      </c>
      <c r="N15" s="56">
        <v>100</v>
      </c>
      <c r="O15" s="57">
        <v>50</v>
      </c>
      <c r="P15" s="57">
        <f t="shared" si="0"/>
        <v>50</v>
      </c>
      <c r="Q15" s="57" t="s">
        <v>33</v>
      </c>
    </row>
    <row r="16" spans="1:18" x14ac:dyDescent="0.3">
      <c r="A16" s="7">
        <v>0.97934027777777777</v>
      </c>
      <c r="B16" s="3">
        <v>14</v>
      </c>
      <c r="C16" s="59">
        <v>80</v>
      </c>
      <c r="D16" s="3">
        <v>1</v>
      </c>
      <c r="E16" s="6">
        <v>2</v>
      </c>
      <c r="F16" s="6">
        <v>7.5</v>
      </c>
      <c r="G16" s="3" t="s">
        <v>9</v>
      </c>
      <c r="H16" s="198" t="s">
        <v>113</v>
      </c>
      <c r="I16" s="15" t="s">
        <v>33</v>
      </c>
      <c r="J16" s="144" t="s">
        <v>39</v>
      </c>
      <c r="K16" s="144" t="s">
        <v>39</v>
      </c>
      <c r="L16" s="144" t="s">
        <v>39</v>
      </c>
      <c r="M16" s="54">
        <v>0</v>
      </c>
      <c r="N16" s="56">
        <v>100</v>
      </c>
      <c r="O16" s="57">
        <v>50</v>
      </c>
      <c r="P16" s="57">
        <f t="shared" si="0"/>
        <v>50</v>
      </c>
      <c r="Q16" s="57" t="s">
        <v>33</v>
      </c>
    </row>
    <row r="17" spans="1:17" x14ac:dyDescent="0.3">
      <c r="A17" s="7">
        <v>0.97945601851851849</v>
      </c>
      <c r="B17" s="3">
        <v>15</v>
      </c>
      <c r="C17" s="59">
        <v>85</v>
      </c>
      <c r="D17" s="3">
        <v>1</v>
      </c>
      <c r="E17" s="6">
        <v>2</v>
      </c>
      <c r="F17" s="6">
        <v>7.5</v>
      </c>
      <c r="G17" s="3" t="s">
        <v>9</v>
      </c>
      <c r="H17" s="198" t="s">
        <v>113</v>
      </c>
      <c r="I17" s="15" t="s">
        <v>33</v>
      </c>
      <c r="J17" s="144" t="s">
        <v>39</v>
      </c>
      <c r="K17" s="144" t="s">
        <v>39</v>
      </c>
      <c r="L17" s="144" t="s">
        <v>39</v>
      </c>
      <c r="M17" s="54">
        <v>0</v>
      </c>
      <c r="N17" s="56">
        <v>100</v>
      </c>
      <c r="O17" s="57">
        <v>50</v>
      </c>
      <c r="P17" s="57">
        <f t="shared" si="0"/>
        <v>50</v>
      </c>
      <c r="Q17" s="57" t="s">
        <v>33</v>
      </c>
    </row>
    <row r="18" spans="1:17" x14ac:dyDescent="0.3">
      <c r="A18" s="7">
        <v>0.97957175925925932</v>
      </c>
      <c r="B18" s="3">
        <v>16</v>
      </c>
      <c r="C18" s="59">
        <v>85</v>
      </c>
      <c r="D18" s="3">
        <v>1</v>
      </c>
      <c r="E18" s="6">
        <v>1</v>
      </c>
      <c r="F18" s="6">
        <v>3.5</v>
      </c>
      <c r="G18" s="3" t="s">
        <v>16</v>
      </c>
      <c r="H18" s="198" t="s">
        <v>113</v>
      </c>
      <c r="I18" s="14" t="s">
        <v>34</v>
      </c>
      <c r="J18" s="144" t="s">
        <v>39</v>
      </c>
      <c r="K18" s="144" t="s">
        <v>39</v>
      </c>
      <c r="L18" s="144" t="s">
        <v>39</v>
      </c>
      <c r="M18" s="54">
        <v>0</v>
      </c>
      <c r="N18" s="56">
        <v>100</v>
      </c>
      <c r="O18" s="57">
        <v>50</v>
      </c>
      <c r="P18" s="57">
        <f t="shared" si="0"/>
        <v>50</v>
      </c>
      <c r="Q18" s="57" t="s">
        <v>33</v>
      </c>
    </row>
    <row r="19" spans="1:17" x14ac:dyDescent="0.3">
      <c r="A19" s="7">
        <v>0.97968749999999993</v>
      </c>
      <c r="B19" s="3">
        <v>17</v>
      </c>
      <c r="C19" s="59">
        <v>85</v>
      </c>
      <c r="D19" s="3">
        <v>1</v>
      </c>
      <c r="E19" s="6">
        <v>2</v>
      </c>
      <c r="F19" s="6">
        <v>7.5</v>
      </c>
      <c r="G19" s="3" t="s">
        <v>9</v>
      </c>
      <c r="H19" s="198" t="s">
        <v>113</v>
      </c>
      <c r="I19" s="15" t="s">
        <v>33</v>
      </c>
      <c r="J19" s="144" t="s">
        <v>39</v>
      </c>
      <c r="K19" s="144" t="s">
        <v>39</v>
      </c>
      <c r="L19" s="144" t="s">
        <v>39</v>
      </c>
      <c r="M19" s="54">
        <v>0</v>
      </c>
      <c r="N19" s="56">
        <v>100</v>
      </c>
      <c r="O19" s="57">
        <v>50</v>
      </c>
      <c r="P19" s="57">
        <f t="shared" si="0"/>
        <v>50</v>
      </c>
      <c r="Q19" s="57" t="s">
        <v>33</v>
      </c>
    </row>
    <row r="20" spans="1:17" x14ac:dyDescent="0.3">
      <c r="A20" s="7">
        <v>0.97980324074074077</v>
      </c>
      <c r="B20" s="3">
        <v>18</v>
      </c>
      <c r="C20" s="59">
        <v>85</v>
      </c>
      <c r="D20" s="3">
        <v>1</v>
      </c>
      <c r="E20" s="6">
        <v>2</v>
      </c>
      <c r="F20" s="6">
        <v>7.5</v>
      </c>
      <c r="G20" s="3" t="s">
        <v>9</v>
      </c>
      <c r="H20" s="198" t="s">
        <v>113</v>
      </c>
      <c r="I20" s="15" t="s">
        <v>33</v>
      </c>
      <c r="J20" s="144" t="s">
        <v>39</v>
      </c>
      <c r="K20" s="144" t="s">
        <v>39</v>
      </c>
      <c r="L20" s="144" t="s">
        <v>39</v>
      </c>
      <c r="M20" s="54">
        <v>0</v>
      </c>
      <c r="N20" s="56">
        <v>100</v>
      </c>
      <c r="O20" s="57">
        <v>50</v>
      </c>
      <c r="P20" s="57">
        <f t="shared" si="0"/>
        <v>50</v>
      </c>
      <c r="Q20" s="57" t="s">
        <v>33</v>
      </c>
    </row>
    <row r="21" spans="1:17" x14ac:dyDescent="0.3">
      <c r="A21" s="7">
        <v>0.97990740740740734</v>
      </c>
      <c r="B21" s="3">
        <v>19</v>
      </c>
      <c r="C21" s="59">
        <v>80</v>
      </c>
      <c r="D21" s="3">
        <v>1</v>
      </c>
      <c r="E21" s="6">
        <v>1</v>
      </c>
      <c r="F21" s="6">
        <v>3.5</v>
      </c>
      <c r="G21" s="3" t="s">
        <v>16</v>
      </c>
      <c r="H21" s="198" t="s">
        <v>113</v>
      </c>
      <c r="I21" s="14" t="s">
        <v>34</v>
      </c>
      <c r="J21" s="144" t="s">
        <v>39</v>
      </c>
      <c r="K21" s="144" t="s">
        <v>39</v>
      </c>
      <c r="L21" s="144" t="s">
        <v>39</v>
      </c>
      <c r="M21" s="54">
        <v>0</v>
      </c>
      <c r="N21" s="56">
        <v>100</v>
      </c>
      <c r="O21" s="57">
        <v>50</v>
      </c>
      <c r="P21" s="57">
        <f t="shared" si="0"/>
        <v>50</v>
      </c>
      <c r="Q21" s="57" t="s">
        <v>33</v>
      </c>
    </row>
    <row r="22" spans="1:17" x14ac:dyDescent="0.3">
      <c r="A22" s="7">
        <v>0.98003472222222221</v>
      </c>
      <c r="B22" s="3">
        <v>20</v>
      </c>
      <c r="C22" s="59">
        <v>80</v>
      </c>
      <c r="D22" s="3">
        <v>1</v>
      </c>
      <c r="E22" s="6">
        <v>1</v>
      </c>
      <c r="F22" s="6">
        <v>3.5</v>
      </c>
      <c r="G22" s="3" t="s">
        <v>16</v>
      </c>
      <c r="H22" s="198" t="s">
        <v>113</v>
      </c>
      <c r="I22" s="14" t="s">
        <v>34</v>
      </c>
      <c r="J22" s="144" t="s">
        <v>39</v>
      </c>
      <c r="K22" s="144" t="s">
        <v>39</v>
      </c>
      <c r="L22" s="144" t="s">
        <v>39</v>
      </c>
      <c r="M22" s="54">
        <v>0</v>
      </c>
      <c r="N22" s="56">
        <v>100</v>
      </c>
      <c r="O22" s="57">
        <v>50</v>
      </c>
      <c r="P22" s="57">
        <f t="shared" si="0"/>
        <v>50</v>
      </c>
      <c r="Q22" s="57" t="s">
        <v>33</v>
      </c>
    </row>
    <row r="23" spans="1:17" x14ac:dyDescent="0.3">
      <c r="A23" s="7">
        <v>0.98015046296296304</v>
      </c>
      <c r="B23" s="3">
        <v>21</v>
      </c>
      <c r="C23" s="59">
        <v>80</v>
      </c>
      <c r="D23" s="3">
        <v>1</v>
      </c>
      <c r="E23" s="6">
        <v>2</v>
      </c>
      <c r="F23" s="6">
        <v>7.5</v>
      </c>
      <c r="G23" s="3" t="s">
        <v>9</v>
      </c>
      <c r="H23" s="198" t="s">
        <v>113</v>
      </c>
      <c r="I23" s="15" t="s">
        <v>33</v>
      </c>
      <c r="J23" s="144" t="s">
        <v>39</v>
      </c>
      <c r="K23" s="144" t="s">
        <v>39</v>
      </c>
      <c r="L23" s="144" t="s">
        <v>39</v>
      </c>
      <c r="M23" s="54">
        <v>0</v>
      </c>
      <c r="N23" s="56">
        <v>100</v>
      </c>
      <c r="O23" s="57">
        <v>50</v>
      </c>
      <c r="P23" s="57">
        <f t="shared" si="0"/>
        <v>50</v>
      </c>
      <c r="Q23" s="57" t="s">
        <v>33</v>
      </c>
    </row>
    <row r="24" spans="1:17" x14ac:dyDescent="0.3">
      <c r="A24" s="7">
        <v>0.98026620370370365</v>
      </c>
      <c r="B24" s="3">
        <v>22</v>
      </c>
      <c r="C24" s="59">
        <v>80</v>
      </c>
      <c r="D24" s="3">
        <v>1</v>
      </c>
      <c r="E24" s="6" t="s">
        <v>18</v>
      </c>
      <c r="F24" s="6" t="s">
        <v>18</v>
      </c>
      <c r="G24" s="6" t="s">
        <v>18</v>
      </c>
      <c r="H24" s="198" t="s">
        <v>113</v>
      </c>
      <c r="I24" s="12" t="s">
        <v>18</v>
      </c>
      <c r="J24" s="144" t="s">
        <v>39</v>
      </c>
      <c r="K24" s="144" t="s">
        <v>39</v>
      </c>
      <c r="L24" s="144" t="s">
        <v>39</v>
      </c>
      <c r="M24" s="54">
        <v>0</v>
      </c>
      <c r="N24" s="56">
        <v>100</v>
      </c>
      <c r="O24" s="57">
        <v>50</v>
      </c>
      <c r="P24" s="57">
        <f t="shared" si="0"/>
        <v>50</v>
      </c>
      <c r="Q24" s="57" t="s">
        <v>33</v>
      </c>
    </row>
    <row r="25" spans="1:17" x14ac:dyDescent="0.3">
      <c r="A25" s="7">
        <v>0.98038194444444438</v>
      </c>
      <c r="B25" s="3">
        <v>23</v>
      </c>
      <c r="C25" s="59">
        <v>85</v>
      </c>
      <c r="D25" s="3">
        <v>1</v>
      </c>
      <c r="E25" s="6">
        <v>2</v>
      </c>
      <c r="F25" s="6">
        <v>7.5</v>
      </c>
      <c r="G25" s="3" t="s">
        <v>9</v>
      </c>
      <c r="H25" s="198" t="s">
        <v>113</v>
      </c>
      <c r="I25" s="15" t="s">
        <v>33</v>
      </c>
      <c r="J25" s="144" t="s">
        <v>39</v>
      </c>
      <c r="K25" s="144" t="s">
        <v>39</v>
      </c>
      <c r="L25" s="144" t="s">
        <v>39</v>
      </c>
      <c r="M25" s="54">
        <v>0</v>
      </c>
      <c r="N25" s="56">
        <v>100</v>
      </c>
      <c r="O25" s="57">
        <v>50</v>
      </c>
      <c r="P25" s="57">
        <f t="shared" si="0"/>
        <v>50</v>
      </c>
      <c r="Q25" s="57" t="s">
        <v>33</v>
      </c>
    </row>
    <row r="26" spans="1:17" x14ac:dyDescent="0.3">
      <c r="A26" s="7">
        <v>0.98049768518518521</v>
      </c>
      <c r="B26" s="3">
        <v>24</v>
      </c>
      <c r="C26" s="59">
        <v>80</v>
      </c>
      <c r="D26" s="3">
        <v>1</v>
      </c>
      <c r="E26" s="6">
        <v>2</v>
      </c>
      <c r="F26" s="6">
        <v>7.5</v>
      </c>
      <c r="G26" s="3" t="s">
        <v>9</v>
      </c>
      <c r="H26" s="198" t="s">
        <v>113</v>
      </c>
      <c r="I26" s="15" t="s">
        <v>33</v>
      </c>
      <c r="J26" s="144" t="s">
        <v>39</v>
      </c>
      <c r="K26" s="144" t="s">
        <v>39</v>
      </c>
      <c r="L26" s="144" t="s">
        <v>39</v>
      </c>
      <c r="M26" s="54">
        <v>0</v>
      </c>
      <c r="N26" s="56">
        <v>100</v>
      </c>
      <c r="O26" s="57">
        <v>50</v>
      </c>
      <c r="P26" s="57">
        <f t="shared" si="0"/>
        <v>50</v>
      </c>
      <c r="Q26" s="57" t="s">
        <v>33</v>
      </c>
    </row>
    <row r="27" spans="1:17" x14ac:dyDescent="0.3">
      <c r="A27" s="7">
        <v>0.98061342592592593</v>
      </c>
      <c r="B27" s="3">
        <v>25</v>
      </c>
      <c r="C27" s="59">
        <v>80</v>
      </c>
      <c r="D27" s="3">
        <v>1</v>
      </c>
      <c r="E27" s="6">
        <v>1</v>
      </c>
      <c r="F27" s="6">
        <v>3.5</v>
      </c>
      <c r="G27" s="3" t="s">
        <v>16</v>
      </c>
      <c r="H27" s="198" t="s">
        <v>113</v>
      </c>
      <c r="I27" s="14" t="s">
        <v>34</v>
      </c>
      <c r="J27" s="144" t="s">
        <v>39</v>
      </c>
      <c r="K27" s="144" t="s">
        <v>39</v>
      </c>
      <c r="L27" s="144" t="s">
        <v>39</v>
      </c>
      <c r="M27" s="54">
        <v>0</v>
      </c>
      <c r="N27" s="56">
        <v>100</v>
      </c>
      <c r="O27" s="57">
        <v>50</v>
      </c>
      <c r="P27" s="57">
        <f t="shared" si="0"/>
        <v>50</v>
      </c>
      <c r="Q27" s="57" t="s">
        <v>33</v>
      </c>
    </row>
    <row r="28" spans="1:17" x14ac:dyDescent="0.3">
      <c r="A28" s="7">
        <v>0.98072916666666676</v>
      </c>
      <c r="B28" s="3">
        <v>26</v>
      </c>
      <c r="C28" s="59">
        <v>80</v>
      </c>
      <c r="D28" s="3">
        <v>1</v>
      </c>
      <c r="E28" s="6">
        <v>2</v>
      </c>
      <c r="F28" s="6">
        <v>7.5</v>
      </c>
      <c r="G28" s="3" t="s">
        <v>9</v>
      </c>
      <c r="H28" s="198" t="s">
        <v>113</v>
      </c>
      <c r="I28" s="15" t="s">
        <v>33</v>
      </c>
      <c r="J28" s="144" t="s">
        <v>39</v>
      </c>
      <c r="K28" s="144" t="s">
        <v>39</v>
      </c>
      <c r="L28" s="144" t="s">
        <v>39</v>
      </c>
      <c r="M28" s="54">
        <v>0</v>
      </c>
      <c r="N28" s="56">
        <v>100</v>
      </c>
      <c r="O28" s="57">
        <v>50</v>
      </c>
      <c r="P28" s="57">
        <f t="shared" si="0"/>
        <v>50</v>
      </c>
      <c r="Q28" s="57" t="s">
        <v>33</v>
      </c>
    </row>
    <row r="29" spans="1:17" x14ac:dyDescent="0.3">
      <c r="A29" s="7">
        <v>0.98084490740740737</v>
      </c>
      <c r="B29" s="3">
        <v>27</v>
      </c>
      <c r="C29" s="59">
        <v>80</v>
      </c>
      <c r="D29" s="3">
        <v>1</v>
      </c>
      <c r="E29" s="6">
        <v>2</v>
      </c>
      <c r="F29" s="6">
        <v>7.5</v>
      </c>
      <c r="G29" s="3" t="s">
        <v>9</v>
      </c>
      <c r="H29" s="198" t="s">
        <v>113</v>
      </c>
      <c r="I29" s="15" t="s">
        <v>33</v>
      </c>
      <c r="J29" s="144" t="s">
        <v>39</v>
      </c>
      <c r="K29" s="144" t="s">
        <v>39</v>
      </c>
      <c r="L29" s="144" t="s">
        <v>39</v>
      </c>
      <c r="M29" s="54">
        <v>0</v>
      </c>
      <c r="N29" s="56">
        <v>100</v>
      </c>
      <c r="O29" s="57">
        <v>50</v>
      </c>
      <c r="P29" s="57">
        <f t="shared" si="0"/>
        <v>50</v>
      </c>
      <c r="Q29" s="57" t="s">
        <v>33</v>
      </c>
    </row>
    <row r="30" spans="1:17" x14ac:dyDescent="0.3">
      <c r="A30" s="7">
        <v>0.9809606481481481</v>
      </c>
      <c r="B30" s="3">
        <v>28</v>
      </c>
      <c r="C30" s="59">
        <v>85</v>
      </c>
      <c r="D30" s="3">
        <v>1</v>
      </c>
      <c r="E30" s="6">
        <v>2</v>
      </c>
      <c r="F30" s="6">
        <v>7.5</v>
      </c>
      <c r="G30" s="3" t="s">
        <v>9</v>
      </c>
      <c r="H30" s="198" t="s">
        <v>113</v>
      </c>
      <c r="I30" s="15" t="s">
        <v>33</v>
      </c>
      <c r="J30" s="144" t="s">
        <v>39</v>
      </c>
      <c r="K30" s="144" t="s">
        <v>39</v>
      </c>
      <c r="L30" s="144" t="s">
        <v>39</v>
      </c>
      <c r="M30" s="54">
        <v>0</v>
      </c>
      <c r="N30" s="56">
        <v>100</v>
      </c>
      <c r="O30" s="57">
        <v>50</v>
      </c>
      <c r="P30" s="57">
        <f t="shared" si="0"/>
        <v>50</v>
      </c>
      <c r="Q30" s="57" t="s">
        <v>33</v>
      </c>
    </row>
    <row r="31" spans="1:17" x14ac:dyDescent="0.3">
      <c r="A31" s="7">
        <v>0.98108796296296286</v>
      </c>
      <c r="B31" s="3">
        <v>29</v>
      </c>
      <c r="C31" s="59">
        <v>85</v>
      </c>
      <c r="D31" s="3">
        <v>1</v>
      </c>
      <c r="E31" s="6">
        <v>2</v>
      </c>
      <c r="F31" s="6">
        <v>7.5</v>
      </c>
      <c r="G31" s="3" t="s">
        <v>9</v>
      </c>
      <c r="H31" s="198" t="s">
        <v>113</v>
      </c>
      <c r="I31" s="15" t="s">
        <v>33</v>
      </c>
      <c r="J31" s="144" t="s">
        <v>39</v>
      </c>
      <c r="K31" s="144" t="s">
        <v>39</v>
      </c>
      <c r="L31" s="144" t="s">
        <v>39</v>
      </c>
      <c r="M31" s="54">
        <v>0</v>
      </c>
      <c r="N31" s="56">
        <v>100</v>
      </c>
      <c r="O31" s="57">
        <v>50</v>
      </c>
      <c r="P31" s="57">
        <f t="shared" si="0"/>
        <v>50</v>
      </c>
      <c r="Q31" s="57" t="s">
        <v>33</v>
      </c>
    </row>
    <row r="32" spans="1:17" x14ac:dyDescent="0.3">
      <c r="A32" s="7">
        <v>0.9811805555555555</v>
      </c>
      <c r="B32" s="3">
        <v>30</v>
      </c>
      <c r="C32" s="59">
        <v>80</v>
      </c>
      <c r="D32" s="3">
        <v>1</v>
      </c>
      <c r="E32" s="6">
        <v>1</v>
      </c>
      <c r="F32" s="6">
        <v>3.5</v>
      </c>
      <c r="G32" s="3" t="s">
        <v>16</v>
      </c>
      <c r="H32" s="198" t="s">
        <v>113</v>
      </c>
      <c r="I32" s="14" t="s">
        <v>34</v>
      </c>
      <c r="J32" s="144" t="s">
        <v>39</v>
      </c>
      <c r="K32" s="144" t="s">
        <v>39</v>
      </c>
      <c r="L32" s="144" t="s">
        <v>39</v>
      </c>
      <c r="M32" s="54">
        <v>0</v>
      </c>
      <c r="N32" s="56">
        <v>100</v>
      </c>
      <c r="O32" s="57">
        <v>50</v>
      </c>
      <c r="P32" s="57">
        <f t="shared" si="0"/>
        <v>50</v>
      </c>
      <c r="Q32" s="57" t="s">
        <v>33</v>
      </c>
    </row>
    <row r="33" spans="1:17" x14ac:dyDescent="0.3">
      <c r="A33" s="7">
        <v>0.98130787037037026</v>
      </c>
      <c r="B33" s="3">
        <v>31</v>
      </c>
      <c r="C33" s="59">
        <v>75</v>
      </c>
      <c r="D33" s="3">
        <v>1</v>
      </c>
      <c r="E33" s="6">
        <v>1</v>
      </c>
      <c r="F33" s="6">
        <v>3.5</v>
      </c>
      <c r="G33" s="3" t="s">
        <v>16</v>
      </c>
      <c r="H33" s="198" t="s">
        <v>113</v>
      </c>
      <c r="I33" s="14" t="s">
        <v>34</v>
      </c>
      <c r="J33" s="144" t="s">
        <v>39</v>
      </c>
      <c r="K33" s="144" t="s">
        <v>39</v>
      </c>
      <c r="L33" s="144" t="s">
        <v>39</v>
      </c>
      <c r="M33" s="54">
        <v>0</v>
      </c>
      <c r="N33" s="56">
        <v>100</v>
      </c>
      <c r="O33" s="57">
        <v>50</v>
      </c>
      <c r="P33" s="57">
        <f t="shared" si="0"/>
        <v>50</v>
      </c>
      <c r="Q33" s="57" t="s">
        <v>33</v>
      </c>
    </row>
    <row r="34" spans="1:17" x14ac:dyDescent="0.3">
      <c r="A34" s="7">
        <v>0.98142361111111109</v>
      </c>
      <c r="B34" s="3">
        <v>32</v>
      </c>
      <c r="C34" s="59">
        <v>80</v>
      </c>
      <c r="D34" s="3">
        <v>1</v>
      </c>
      <c r="E34" s="6">
        <v>2</v>
      </c>
      <c r="F34" s="6">
        <v>7.5</v>
      </c>
      <c r="G34" s="3" t="s">
        <v>9</v>
      </c>
      <c r="H34" s="198" t="s">
        <v>113</v>
      </c>
      <c r="I34" s="15" t="s">
        <v>33</v>
      </c>
      <c r="J34" s="144" t="s">
        <v>39</v>
      </c>
      <c r="K34" s="144" t="s">
        <v>39</v>
      </c>
      <c r="L34" s="144" t="s">
        <v>39</v>
      </c>
      <c r="M34" s="54">
        <v>0</v>
      </c>
      <c r="N34" s="56">
        <v>100</v>
      </c>
      <c r="O34" s="57">
        <v>50</v>
      </c>
      <c r="P34" s="57">
        <f t="shared" si="0"/>
        <v>50</v>
      </c>
      <c r="Q34" s="57" t="s">
        <v>33</v>
      </c>
    </row>
    <row r="35" spans="1:17" x14ac:dyDescent="0.3">
      <c r="A35" s="7">
        <v>0.98152777777777767</v>
      </c>
      <c r="B35" s="3">
        <v>33</v>
      </c>
      <c r="C35" s="59">
        <v>70</v>
      </c>
      <c r="D35" s="3">
        <v>1</v>
      </c>
      <c r="E35" s="6">
        <v>1</v>
      </c>
      <c r="F35" s="6">
        <v>3.5</v>
      </c>
      <c r="G35" s="3" t="s">
        <v>16</v>
      </c>
      <c r="H35" s="198" t="s">
        <v>113</v>
      </c>
      <c r="I35" s="14" t="s">
        <v>34</v>
      </c>
      <c r="J35" s="144" t="s">
        <v>39</v>
      </c>
      <c r="K35" s="144" t="s">
        <v>39</v>
      </c>
      <c r="L35" s="144" t="s">
        <v>39</v>
      </c>
      <c r="M35" s="54">
        <v>0</v>
      </c>
      <c r="N35" s="56">
        <v>100</v>
      </c>
      <c r="O35" s="57">
        <v>50</v>
      </c>
      <c r="P35" s="57">
        <f t="shared" si="0"/>
        <v>50</v>
      </c>
      <c r="Q35" s="57" t="s">
        <v>33</v>
      </c>
    </row>
    <row r="36" spans="1:17" ht="33" x14ac:dyDescent="0.3">
      <c r="A36" s="7">
        <v>0.98165509259259265</v>
      </c>
      <c r="B36" s="3">
        <v>34</v>
      </c>
      <c r="C36" s="59">
        <v>30</v>
      </c>
      <c r="D36" s="3">
        <v>1</v>
      </c>
      <c r="E36" s="6">
        <v>1</v>
      </c>
      <c r="F36" s="6">
        <v>3.5</v>
      </c>
      <c r="G36" s="3" t="s">
        <v>16</v>
      </c>
      <c r="H36" s="60" t="s">
        <v>127</v>
      </c>
      <c r="I36" s="25" t="s">
        <v>34</v>
      </c>
      <c r="J36" s="141" t="s">
        <v>39</v>
      </c>
      <c r="K36" s="140" t="s">
        <v>40</v>
      </c>
      <c r="L36" s="140" t="s">
        <v>40</v>
      </c>
      <c r="M36" s="54">
        <v>0</v>
      </c>
      <c r="N36" s="54">
        <v>0</v>
      </c>
      <c r="O36" s="57">
        <v>50</v>
      </c>
      <c r="P36" s="176">
        <f t="shared" si="0"/>
        <v>16.666666666666668</v>
      </c>
      <c r="Q36" s="176" t="s">
        <v>34</v>
      </c>
    </row>
    <row r="37" spans="1:17" x14ac:dyDescent="0.3">
      <c r="A37" s="7">
        <v>0.98177083333333337</v>
      </c>
      <c r="B37" s="3">
        <v>35</v>
      </c>
      <c r="C37" s="59">
        <v>5</v>
      </c>
      <c r="D37" s="3">
        <v>1</v>
      </c>
      <c r="E37" s="6">
        <v>0</v>
      </c>
      <c r="F37" s="6">
        <v>0</v>
      </c>
      <c r="G37" s="3" t="s">
        <v>23</v>
      </c>
      <c r="H37" s="60" t="s">
        <v>126</v>
      </c>
      <c r="I37" s="13" t="s">
        <v>6</v>
      </c>
      <c r="J37" s="145" t="s">
        <v>40</v>
      </c>
      <c r="K37" s="145" t="s">
        <v>40</v>
      </c>
      <c r="L37" s="145" t="s">
        <v>40</v>
      </c>
      <c r="M37" s="54">
        <v>0</v>
      </c>
      <c r="N37" s="54">
        <v>0</v>
      </c>
      <c r="O37" s="54">
        <v>0</v>
      </c>
      <c r="P37" s="54">
        <f t="shared" si="0"/>
        <v>0</v>
      </c>
      <c r="Q37" s="176" t="s">
        <v>34</v>
      </c>
    </row>
    <row r="38" spans="1:17" x14ac:dyDescent="0.3">
      <c r="A38" s="7">
        <v>0.98189814814814813</v>
      </c>
      <c r="B38" s="3">
        <v>36</v>
      </c>
      <c r="C38" s="59">
        <v>5</v>
      </c>
      <c r="D38" s="3">
        <v>1</v>
      </c>
      <c r="E38" s="6">
        <v>0</v>
      </c>
      <c r="F38" s="6">
        <v>0</v>
      </c>
      <c r="G38" s="3" t="s">
        <v>23</v>
      </c>
      <c r="H38" s="60" t="s">
        <v>126</v>
      </c>
      <c r="I38" s="13" t="s">
        <v>6</v>
      </c>
      <c r="J38" s="145" t="s">
        <v>40</v>
      </c>
      <c r="K38" s="145" t="s">
        <v>40</v>
      </c>
      <c r="L38" s="145" t="s">
        <v>40</v>
      </c>
      <c r="M38" s="54">
        <v>0</v>
      </c>
      <c r="N38" s="54">
        <v>0</v>
      </c>
      <c r="O38" s="54">
        <v>0</v>
      </c>
      <c r="P38" s="54">
        <f t="shared" si="0"/>
        <v>0</v>
      </c>
      <c r="Q38" s="176" t="s">
        <v>34</v>
      </c>
    </row>
    <row r="39" spans="1:17" x14ac:dyDescent="0.3">
      <c r="A39" s="7">
        <v>0.98200231481481481</v>
      </c>
      <c r="B39" s="3">
        <v>37</v>
      </c>
      <c r="C39" s="59">
        <v>5</v>
      </c>
      <c r="D39" s="3">
        <v>1</v>
      </c>
      <c r="E39" s="6">
        <v>0</v>
      </c>
      <c r="F39" s="6">
        <v>0</v>
      </c>
      <c r="G39" s="3" t="s">
        <v>23</v>
      </c>
      <c r="H39" s="60" t="s">
        <v>126</v>
      </c>
      <c r="I39" s="13" t="s">
        <v>6</v>
      </c>
      <c r="J39" s="145" t="s">
        <v>40</v>
      </c>
      <c r="K39" s="145" t="s">
        <v>40</v>
      </c>
      <c r="L39" s="145" t="s">
        <v>40</v>
      </c>
      <c r="M39" s="54">
        <v>0</v>
      </c>
      <c r="N39" s="54">
        <v>0</v>
      </c>
      <c r="O39" s="54">
        <v>0</v>
      </c>
      <c r="P39" s="54">
        <f t="shared" si="0"/>
        <v>0</v>
      </c>
      <c r="Q39" s="176" t="s">
        <v>34</v>
      </c>
    </row>
    <row r="40" spans="1:17" ht="17.25" thickBot="1" x14ac:dyDescent="0.35">
      <c r="A40" s="7">
        <v>0.98211805555555554</v>
      </c>
      <c r="B40" s="8">
        <v>38</v>
      </c>
      <c r="C40" s="6" t="s">
        <v>18</v>
      </c>
      <c r="D40" s="3" t="s">
        <v>18</v>
      </c>
      <c r="E40" s="3" t="s">
        <v>18</v>
      </c>
      <c r="F40" s="3" t="s">
        <v>18</v>
      </c>
      <c r="G40" s="3" t="s">
        <v>18</v>
      </c>
      <c r="I40" s="1" t="s">
        <v>18</v>
      </c>
      <c r="J40" s="3" t="s">
        <v>18</v>
      </c>
      <c r="K40" s="3" t="s">
        <v>18</v>
      </c>
      <c r="L40" s="3" t="s">
        <v>18</v>
      </c>
      <c r="M40" s="51" t="s">
        <v>18</v>
      </c>
      <c r="N40" s="8" t="s">
        <v>18</v>
      </c>
      <c r="O40" s="8" t="s">
        <v>18</v>
      </c>
      <c r="P40" s="8" t="s">
        <v>18</v>
      </c>
      <c r="Q40" s="8" t="s">
        <v>18</v>
      </c>
    </row>
    <row r="41" spans="1:17" x14ac:dyDescent="0.3">
      <c r="A41" s="66" t="s">
        <v>24</v>
      </c>
      <c r="B41" s="36"/>
      <c r="C41" s="63">
        <f>AVERAGE(C3:C40)</f>
        <v>73.78378378378379</v>
      </c>
      <c r="D41" s="63"/>
      <c r="E41" s="68">
        <f t="shared" ref="E41:F41" si="1">AVERAGE(E3:E40)</f>
        <v>1.3428571428571427</v>
      </c>
      <c r="F41" s="68">
        <f t="shared" si="1"/>
        <v>4.9142857142857146</v>
      </c>
      <c r="G41" s="63"/>
      <c r="H41" s="137"/>
      <c r="I41" s="137" t="s">
        <v>74</v>
      </c>
      <c r="J41" s="10">
        <f>COUNTIF(J3:J40, "Yes")</f>
        <v>34</v>
      </c>
      <c r="K41" s="10">
        <f>COUNTIF(K3:K40, "Yes")</f>
        <v>33</v>
      </c>
      <c r="L41" s="10">
        <f>COUNTIF(L3:L40, "Yes")</f>
        <v>33</v>
      </c>
      <c r="M41" s="38"/>
      <c r="N41" s="38"/>
      <c r="O41" s="38"/>
      <c r="P41" s="38"/>
      <c r="Q41" s="38"/>
    </row>
    <row r="42" spans="1:17" ht="17.25" thickBot="1" x14ac:dyDescent="0.35">
      <c r="A42" s="67" t="s">
        <v>45</v>
      </c>
      <c r="B42" s="33"/>
      <c r="C42" s="64">
        <f>MAX(C3:C40)</f>
        <v>90</v>
      </c>
      <c r="D42" s="64"/>
      <c r="E42" s="69">
        <f t="shared" ref="E42:F42" si="2">MAX(E3:E40)</f>
        <v>2</v>
      </c>
      <c r="F42" s="69">
        <f t="shared" si="2"/>
        <v>7.5</v>
      </c>
      <c r="G42" s="64"/>
      <c r="H42" s="138"/>
      <c r="I42" s="138" t="s">
        <v>75</v>
      </c>
      <c r="J42" s="124">
        <f>J41/37*100</f>
        <v>91.891891891891902</v>
      </c>
      <c r="K42" s="124">
        <f>K41/37*100</f>
        <v>89.189189189189193</v>
      </c>
      <c r="L42" s="124">
        <f>L41/37*100</f>
        <v>89.189189189189193</v>
      </c>
      <c r="M42" s="40"/>
      <c r="N42" s="40"/>
      <c r="O42" s="40"/>
      <c r="P42" s="40"/>
      <c r="Q42" s="40"/>
    </row>
    <row r="43" spans="1:17" ht="17.25" thickBot="1" x14ac:dyDescent="0.35">
      <c r="A43" s="7"/>
      <c r="M43" s="21"/>
      <c r="N43" s="21"/>
      <c r="O43" s="21"/>
      <c r="P43" s="21"/>
      <c r="Q43" s="21"/>
    </row>
    <row r="44" spans="1:17" x14ac:dyDescent="0.3">
      <c r="A44" s="7"/>
      <c r="K44" s="127" t="s">
        <v>58</v>
      </c>
      <c r="L44" s="142" t="s">
        <v>72</v>
      </c>
      <c r="M44" s="143" t="s">
        <v>75</v>
      </c>
      <c r="N44" s="21"/>
      <c r="O44" s="127" t="s">
        <v>90</v>
      </c>
      <c r="P44" s="142" t="s">
        <v>72</v>
      </c>
      <c r="Q44" s="143" t="s">
        <v>73</v>
      </c>
    </row>
    <row r="45" spans="1:17" x14ac:dyDescent="0.3">
      <c r="A45" s="7"/>
      <c r="K45" s="128" t="s">
        <v>6</v>
      </c>
      <c r="L45" s="129">
        <f>COUNTIF(I3:I40, "Not a Reef")</f>
        <v>3</v>
      </c>
      <c r="M45" s="130">
        <f>L45/L49*100</f>
        <v>8.5714285714285712</v>
      </c>
      <c r="N45" s="21"/>
      <c r="O45" s="131" t="s">
        <v>34</v>
      </c>
      <c r="P45" s="129">
        <f>COUNTIF(Q3:Q39, "Low")</f>
        <v>4</v>
      </c>
      <c r="Q45" s="130">
        <f>P45/P48*100</f>
        <v>10.810810810810811</v>
      </c>
    </row>
    <row r="46" spans="1:17" x14ac:dyDescent="0.3">
      <c r="A46" s="7"/>
      <c r="K46" s="131" t="s">
        <v>34</v>
      </c>
      <c r="L46" s="129">
        <f>COUNTIF(I3:I40, "Low")</f>
        <v>17</v>
      </c>
      <c r="M46" s="130">
        <f>L46/L49*100</f>
        <v>48.571428571428569</v>
      </c>
      <c r="N46" s="21"/>
      <c r="O46" s="132" t="s">
        <v>33</v>
      </c>
      <c r="P46" s="129">
        <f>COUNTIF(Q3:Q39, "Medium")</f>
        <v>33</v>
      </c>
      <c r="Q46" s="130">
        <f>P46/P48*100</f>
        <v>89.189189189189193</v>
      </c>
    </row>
    <row r="47" spans="1:17" x14ac:dyDescent="0.3">
      <c r="A47" s="7"/>
      <c r="K47" s="132" t="s">
        <v>33</v>
      </c>
      <c r="L47" s="129">
        <f>COUNTIF(I3:I40, "Medium")</f>
        <v>15</v>
      </c>
      <c r="M47" s="130">
        <f>L47/L49*100</f>
        <v>42.857142857142854</v>
      </c>
      <c r="N47" s="21"/>
      <c r="O47" s="133" t="s">
        <v>32</v>
      </c>
      <c r="P47" s="129">
        <f>COUNTIF(Q3:Q39, "High")</f>
        <v>0</v>
      </c>
      <c r="Q47" s="130">
        <f>P47/P48*100</f>
        <v>0</v>
      </c>
    </row>
    <row r="48" spans="1:17" ht="17.25" thickBot="1" x14ac:dyDescent="0.35">
      <c r="K48" s="133" t="s">
        <v>32</v>
      </c>
      <c r="L48" s="129">
        <f>COUNTIF(I3:I40, "High")</f>
        <v>0</v>
      </c>
      <c r="M48" s="130">
        <f>L48/L49*100</f>
        <v>0</v>
      </c>
      <c r="N48" s="21"/>
      <c r="O48" s="134" t="s">
        <v>71</v>
      </c>
      <c r="P48" s="135">
        <f>SUM(P45:P47)</f>
        <v>37</v>
      </c>
      <c r="Q48" s="136">
        <f>SUM(Q45:Q47)</f>
        <v>100</v>
      </c>
    </row>
    <row r="49" spans="9:17" ht="17.25" thickBot="1" x14ac:dyDescent="0.35">
      <c r="K49" s="134" t="s">
        <v>71</v>
      </c>
      <c r="L49" s="135">
        <f>SUM(L45:L48)</f>
        <v>35</v>
      </c>
      <c r="M49" s="136">
        <f>SUM(M45:M48)</f>
        <v>100</v>
      </c>
      <c r="N49" s="21"/>
      <c r="O49" s="21"/>
      <c r="P49" s="21"/>
      <c r="Q49" s="21"/>
    </row>
    <row r="50" spans="9:17" x14ac:dyDescent="0.3">
      <c r="I50" s="2"/>
      <c r="J50" s="2"/>
      <c r="M50" s="21"/>
      <c r="N50" s="21"/>
      <c r="O50" s="21"/>
      <c r="P50" s="21"/>
      <c r="Q50" s="21"/>
    </row>
  </sheetData>
  <sortState ref="A4:L40">
    <sortCondition ref="B3:B40"/>
  </sortState>
  <mergeCells count="8">
    <mergeCell ref="J1:L1"/>
    <mergeCell ref="M1:Q1"/>
    <mergeCell ref="H1:H2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workbookViewId="0">
      <selection activeCell="I2" sqref="I2"/>
    </sheetView>
  </sheetViews>
  <sheetFormatPr defaultRowHeight="16.5" x14ac:dyDescent="0.25"/>
  <cols>
    <col min="1" max="1" width="13.7109375" style="2" customWidth="1"/>
    <col min="2" max="2" width="16.42578125" style="2" bestFit="1" customWidth="1"/>
    <col min="3" max="3" width="12" style="20" bestFit="1" customWidth="1"/>
    <col min="4" max="4" width="9.140625" style="2" customWidth="1"/>
    <col min="5" max="6" width="11" style="20" customWidth="1"/>
    <col min="7" max="7" width="11" style="2" customWidth="1"/>
    <col min="8" max="8" width="25.85546875" style="189" customWidth="1"/>
    <col min="9" max="9" width="17.7109375" style="2" customWidth="1"/>
    <col min="10" max="10" width="13.5703125" style="2" customWidth="1"/>
    <col min="11" max="11" width="11.140625" style="2" customWidth="1"/>
    <col min="12" max="12" width="9.140625" style="21" customWidth="1"/>
    <col min="13" max="13" width="14.42578125" style="21" bestFit="1" customWidth="1"/>
    <col min="14" max="14" width="9.140625" style="21" customWidth="1"/>
    <col min="15" max="16384" width="9.140625" style="21"/>
  </cols>
  <sheetData>
    <row r="1" spans="1:18" s="45" customFormat="1" ht="17.25" thickBot="1" x14ac:dyDescent="0.35">
      <c r="A1" s="250" t="s">
        <v>26</v>
      </c>
      <c r="B1" s="250" t="s">
        <v>27</v>
      </c>
      <c r="C1" s="252" t="s">
        <v>28</v>
      </c>
      <c r="D1" s="250" t="s">
        <v>17</v>
      </c>
      <c r="E1" s="252" t="s">
        <v>29</v>
      </c>
      <c r="F1" s="252"/>
      <c r="G1" s="252"/>
      <c r="H1" s="246" t="s">
        <v>35</v>
      </c>
      <c r="I1" s="139" t="s">
        <v>54</v>
      </c>
      <c r="J1" s="248" t="s">
        <v>55</v>
      </c>
      <c r="K1" s="248"/>
      <c r="L1" s="248"/>
      <c r="M1" s="249" t="s">
        <v>70</v>
      </c>
      <c r="N1" s="249"/>
      <c r="O1" s="249"/>
      <c r="P1" s="249"/>
      <c r="Q1" s="249"/>
    </row>
    <row r="2" spans="1:18" s="45" customFormat="1" ht="17.25" thickBot="1" x14ac:dyDescent="0.35">
      <c r="A2" s="251"/>
      <c r="B2" s="251"/>
      <c r="C2" s="253"/>
      <c r="D2" s="251"/>
      <c r="E2" s="46" t="s">
        <v>30</v>
      </c>
      <c r="F2" s="46" t="s">
        <v>38</v>
      </c>
      <c r="G2" s="47" t="s">
        <v>44</v>
      </c>
      <c r="H2" s="247"/>
      <c r="I2" s="41" t="s">
        <v>135</v>
      </c>
      <c r="J2" s="146" t="s">
        <v>56</v>
      </c>
      <c r="K2" s="146" t="s">
        <v>57</v>
      </c>
      <c r="L2" s="120" t="s">
        <v>76</v>
      </c>
      <c r="M2" s="120" t="s">
        <v>79</v>
      </c>
      <c r="N2" s="120" t="s">
        <v>28</v>
      </c>
      <c r="O2" s="172" t="s">
        <v>35</v>
      </c>
      <c r="P2" s="174" t="s">
        <v>88</v>
      </c>
      <c r="Q2" s="120" t="s">
        <v>76</v>
      </c>
      <c r="R2" s="58"/>
    </row>
    <row r="3" spans="1:18" x14ac:dyDescent="0.25">
      <c r="A3" s="50">
        <v>0.94663194444444443</v>
      </c>
      <c r="B3" s="51">
        <v>1</v>
      </c>
      <c r="C3" s="51">
        <v>0</v>
      </c>
      <c r="D3" s="2">
        <v>0</v>
      </c>
      <c r="E3" s="20">
        <v>0</v>
      </c>
      <c r="F3" s="20">
        <v>0</v>
      </c>
      <c r="G3" s="2">
        <v>0</v>
      </c>
      <c r="H3" s="189" t="s">
        <v>46</v>
      </c>
      <c r="I3" s="55" t="s">
        <v>6</v>
      </c>
      <c r="J3" s="140" t="s">
        <v>40</v>
      </c>
      <c r="K3" s="140" t="s">
        <v>40</v>
      </c>
      <c r="L3" s="140" t="s">
        <v>40</v>
      </c>
      <c r="M3" s="54">
        <v>0</v>
      </c>
      <c r="N3" s="54">
        <v>0</v>
      </c>
      <c r="O3" s="54">
        <v>0</v>
      </c>
      <c r="P3" s="54">
        <f>AVERAGE(M3:O3)</f>
        <v>0</v>
      </c>
      <c r="Q3" s="54" t="s">
        <v>34</v>
      </c>
    </row>
    <row r="4" spans="1:18" x14ac:dyDescent="0.25">
      <c r="A4" s="50">
        <v>0.94673611111111111</v>
      </c>
      <c r="B4" s="51">
        <v>2</v>
      </c>
      <c r="C4" s="51">
        <v>0</v>
      </c>
      <c r="D4" s="2">
        <v>0</v>
      </c>
      <c r="E4" s="20">
        <v>0</v>
      </c>
      <c r="F4" s="20">
        <v>0</v>
      </c>
      <c r="G4" s="2">
        <v>0</v>
      </c>
      <c r="H4" s="189" t="s">
        <v>18</v>
      </c>
      <c r="I4" s="55" t="s">
        <v>6</v>
      </c>
      <c r="J4" s="140" t="s">
        <v>40</v>
      </c>
      <c r="K4" s="140" t="s">
        <v>40</v>
      </c>
      <c r="L4" s="140" t="s">
        <v>40</v>
      </c>
      <c r="M4" s="51" t="s">
        <v>18</v>
      </c>
      <c r="N4" s="51" t="s">
        <v>18</v>
      </c>
      <c r="O4" s="51" t="s">
        <v>18</v>
      </c>
      <c r="P4" s="51" t="s">
        <v>18</v>
      </c>
      <c r="Q4" s="51" t="s">
        <v>18</v>
      </c>
    </row>
    <row r="5" spans="1:18" x14ac:dyDescent="0.25">
      <c r="A5" s="50">
        <v>0.94685185185185183</v>
      </c>
      <c r="B5" s="2">
        <v>3</v>
      </c>
      <c r="C5" s="51">
        <v>0</v>
      </c>
      <c r="D5" s="2">
        <v>0</v>
      </c>
      <c r="E5" s="20">
        <v>0</v>
      </c>
      <c r="F5" s="20">
        <v>0</v>
      </c>
      <c r="G5" s="2">
        <v>0</v>
      </c>
      <c r="H5" s="189" t="s">
        <v>46</v>
      </c>
      <c r="I5" s="55" t="s">
        <v>6</v>
      </c>
      <c r="J5" s="140" t="s">
        <v>40</v>
      </c>
      <c r="K5" s="140" t="s">
        <v>40</v>
      </c>
      <c r="L5" s="140" t="s">
        <v>40</v>
      </c>
      <c r="M5" s="54">
        <v>0</v>
      </c>
      <c r="N5" s="54">
        <v>0</v>
      </c>
      <c r="O5" s="54">
        <v>0</v>
      </c>
      <c r="P5" s="54">
        <f t="shared" ref="P5:P37" si="0">AVERAGE(M5:O5)</f>
        <v>0</v>
      </c>
      <c r="Q5" s="54" t="s">
        <v>34</v>
      </c>
    </row>
    <row r="6" spans="1:18" x14ac:dyDescent="0.25">
      <c r="A6" s="19">
        <v>0.94696759259259267</v>
      </c>
      <c r="B6" s="2">
        <v>4</v>
      </c>
      <c r="C6" s="51">
        <v>0</v>
      </c>
      <c r="D6" s="2">
        <v>0</v>
      </c>
      <c r="E6" s="20">
        <v>0</v>
      </c>
      <c r="F6" s="20">
        <v>0</v>
      </c>
      <c r="G6" s="2">
        <v>0</v>
      </c>
      <c r="H6" s="189" t="s">
        <v>46</v>
      </c>
      <c r="I6" s="55" t="s">
        <v>6</v>
      </c>
      <c r="J6" s="140" t="s">
        <v>40</v>
      </c>
      <c r="K6" s="140" t="s">
        <v>40</v>
      </c>
      <c r="L6" s="140" t="s">
        <v>40</v>
      </c>
      <c r="M6" s="54">
        <v>0</v>
      </c>
      <c r="N6" s="54">
        <v>0</v>
      </c>
      <c r="O6" s="54">
        <v>0</v>
      </c>
      <c r="P6" s="54">
        <f t="shared" si="0"/>
        <v>0</v>
      </c>
      <c r="Q6" s="54" t="s">
        <v>34</v>
      </c>
    </row>
    <row r="7" spans="1:18" x14ac:dyDescent="0.25">
      <c r="A7" s="19">
        <v>0.94708333333333339</v>
      </c>
      <c r="B7" s="2">
        <v>5</v>
      </c>
      <c r="C7" s="51">
        <v>0</v>
      </c>
      <c r="D7" s="2">
        <v>0</v>
      </c>
      <c r="E7" s="20">
        <v>0</v>
      </c>
      <c r="F7" s="20">
        <v>0</v>
      </c>
      <c r="G7" s="2">
        <v>0</v>
      </c>
      <c r="H7" s="189" t="s">
        <v>46</v>
      </c>
      <c r="I7" s="55" t="s">
        <v>6</v>
      </c>
      <c r="J7" s="140" t="s">
        <v>40</v>
      </c>
      <c r="K7" s="140" t="s">
        <v>40</v>
      </c>
      <c r="L7" s="140" t="s">
        <v>40</v>
      </c>
      <c r="M7" s="54">
        <v>0</v>
      </c>
      <c r="N7" s="54">
        <v>0</v>
      </c>
      <c r="O7" s="54">
        <v>0</v>
      </c>
      <c r="P7" s="54">
        <f t="shared" si="0"/>
        <v>0</v>
      </c>
      <c r="Q7" s="54" t="s">
        <v>34</v>
      </c>
    </row>
    <row r="8" spans="1:18" x14ac:dyDescent="0.25">
      <c r="A8" s="19">
        <v>0.947199074074074</v>
      </c>
      <c r="B8" s="2">
        <v>6</v>
      </c>
      <c r="C8" s="51">
        <v>0</v>
      </c>
      <c r="D8" s="2">
        <v>0</v>
      </c>
      <c r="E8" s="20">
        <v>0</v>
      </c>
      <c r="F8" s="20">
        <v>0</v>
      </c>
      <c r="G8" s="2">
        <v>0</v>
      </c>
      <c r="H8" s="189" t="s">
        <v>46</v>
      </c>
      <c r="I8" s="55" t="s">
        <v>6</v>
      </c>
      <c r="J8" s="140" t="s">
        <v>40</v>
      </c>
      <c r="K8" s="140" t="s">
        <v>40</v>
      </c>
      <c r="L8" s="140" t="s">
        <v>40</v>
      </c>
      <c r="M8" s="54">
        <v>0</v>
      </c>
      <c r="N8" s="54">
        <v>0</v>
      </c>
      <c r="O8" s="54">
        <v>0</v>
      </c>
      <c r="P8" s="54">
        <f t="shared" si="0"/>
        <v>0</v>
      </c>
      <c r="Q8" s="54" t="s">
        <v>34</v>
      </c>
    </row>
    <row r="9" spans="1:18" x14ac:dyDescent="0.3">
      <c r="A9" s="19">
        <v>0.94731481481481483</v>
      </c>
      <c r="B9" s="2">
        <v>7</v>
      </c>
      <c r="C9" s="51">
        <v>0</v>
      </c>
      <c r="D9" s="2">
        <v>0</v>
      </c>
      <c r="E9" s="20">
        <v>0</v>
      </c>
      <c r="F9" s="20">
        <v>0</v>
      </c>
      <c r="G9" s="2">
        <v>0</v>
      </c>
      <c r="H9" s="189" t="s">
        <v>46</v>
      </c>
      <c r="I9" s="55" t="s">
        <v>6</v>
      </c>
      <c r="J9" s="140" t="s">
        <v>40</v>
      </c>
      <c r="K9" s="140" t="s">
        <v>40</v>
      </c>
      <c r="L9" s="140" t="s">
        <v>40</v>
      </c>
      <c r="M9" s="54">
        <v>0</v>
      </c>
      <c r="N9" s="54">
        <v>0</v>
      </c>
      <c r="O9" s="54">
        <v>0</v>
      </c>
      <c r="P9" s="54">
        <f t="shared" si="0"/>
        <v>0</v>
      </c>
      <c r="Q9" s="54" t="s">
        <v>34</v>
      </c>
      <c r="R9" s="1"/>
    </row>
    <row r="10" spans="1:18" x14ac:dyDescent="0.3">
      <c r="A10" s="19">
        <v>0.9474189814814814</v>
      </c>
      <c r="B10" s="2">
        <v>8</v>
      </c>
      <c r="C10" s="51">
        <v>0</v>
      </c>
      <c r="D10" s="2">
        <v>0</v>
      </c>
      <c r="E10" s="20">
        <v>0</v>
      </c>
      <c r="F10" s="20">
        <v>0</v>
      </c>
      <c r="G10" s="2">
        <v>0</v>
      </c>
      <c r="H10" s="189" t="s">
        <v>46</v>
      </c>
      <c r="I10" s="55" t="s">
        <v>6</v>
      </c>
      <c r="J10" s="140" t="s">
        <v>40</v>
      </c>
      <c r="K10" s="140" t="s">
        <v>40</v>
      </c>
      <c r="L10" s="140" t="s">
        <v>40</v>
      </c>
      <c r="M10" s="54">
        <v>0</v>
      </c>
      <c r="N10" s="54">
        <v>0</v>
      </c>
      <c r="O10" s="54">
        <v>0</v>
      </c>
      <c r="P10" s="54">
        <f t="shared" si="0"/>
        <v>0</v>
      </c>
      <c r="Q10" s="54" t="s">
        <v>34</v>
      </c>
      <c r="R10" s="1"/>
    </row>
    <row r="11" spans="1:18" x14ac:dyDescent="0.3">
      <c r="A11" s="19">
        <v>0.94754629629629628</v>
      </c>
      <c r="B11" s="2">
        <v>9</v>
      </c>
      <c r="C11" s="51">
        <v>0</v>
      </c>
      <c r="D11" s="2">
        <v>0</v>
      </c>
      <c r="E11" s="20">
        <v>0</v>
      </c>
      <c r="F11" s="20">
        <v>0</v>
      </c>
      <c r="G11" s="2">
        <v>0</v>
      </c>
      <c r="H11" s="189" t="s">
        <v>18</v>
      </c>
      <c r="I11" s="55" t="s">
        <v>6</v>
      </c>
      <c r="J11" s="140" t="s">
        <v>40</v>
      </c>
      <c r="K11" s="140" t="s">
        <v>40</v>
      </c>
      <c r="L11" s="140" t="s">
        <v>40</v>
      </c>
      <c r="M11" s="51" t="s">
        <v>18</v>
      </c>
      <c r="N11" s="51" t="s">
        <v>18</v>
      </c>
      <c r="O11" s="51" t="s">
        <v>18</v>
      </c>
      <c r="P11" s="51" t="s">
        <v>18</v>
      </c>
      <c r="Q11" s="51" t="s">
        <v>18</v>
      </c>
      <c r="R11" s="1"/>
    </row>
    <row r="12" spans="1:18" x14ac:dyDescent="0.3">
      <c r="A12" s="19">
        <v>0.94766203703703711</v>
      </c>
      <c r="B12" s="2">
        <v>10</v>
      </c>
      <c r="C12" s="51">
        <v>0</v>
      </c>
      <c r="D12" s="2">
        <v>0</v>
      </c>
      <c r="E12" s="20">
        <v>0</v>
      </c>
      <c r="F12" s="20">
        <v>0</v>
      </c>
      <c r="G12" s="2">
        <v>0</v>
      </c>
      <c r="H12" s="189" t="s">
        <v>46</v>
      </c>
      <c r="I12" s="55" t="s">
        <v>6</v>
      </c>
      <c r="J12" s="140" t="s">
        <v>40</v>
      </c>
      <c r="K12" s="140" t="s">
        <v>40</v>
      </c>
      <c r="L12" s="140" t="s">
        <v>40</v>
      </c>
      <c r="M12" s="54">
        <v>0</v>
      </c>
      <c r="N12" s="54">
        <v>0</v>
      </c>
      <c r="O12" s="54">
        <v>0</v>
      </c>
      <c r="P12" s="54">
        <f t="shared" si="0"/>
        <v>0</v>
      </c>
      <c r="Q12" s="54" t="s">
        <v>34</v>
      </c>
      <c r="R12" s="1"/>
    </row>
    <row r="13" spans="1:18" x14ac:dyDescent="0.25">
      <c r="A13" s="19">
        <v>0.94777777777777772</v>
      </c>
      <c r="B13" s="2">
        <v>11</v>
      </c>
      <c r="C13" s="51">
        <v>0</v>
      </c>
      <c r="D13" s="2">
        <v>0</v>
      </c>
      <c r="E13" s="20">
        <v>0</v>
      </c>
      <c r="F13" s="20">
        <v>0</v>
      </c>
      <c r="G13" s="2">
        <v>0</v>
      </c>
      <c r="H13" s="189" t="s">
        <v>46</v>
      </c>
      <c r="I13" s="55" t="s">
        <v>6</v>
      </c>
      <c r="J13" s="140" t="s">
        <v>40</v>
      </c>
      <c r="K13" s="140" t="s">
        <v>40</v>
      </c>
      <c r="L13" s="140" t="s">
        <v>40</v>
      </c>
      <c r="M13" s="54">
        <v>0</v>
      </c>
      <c r="N13" s="54">
        <v>0</v>
      </c>
      <c r="O13" s="54">
        <v>0</v>
      </c>
      <c r="P13" s="54">
        <f t="shared" si="0"/>
        <v>0</v>
      </c>
      <c r="Q13" s="54" t="s">
        <v>34</v>
      </c>
    </row>
    <row r="14" spans="1:18" x14ac:dyDescent="0.25">
      <c r="A14" s="19">
        <v>0.94789351851851855</v>
      </c>
      <c r="B14" s="2">
        <v>12</v>
      </c>
      <c r="C14" s="51">
        <v>0</v>
      </c>
      <c r="D14" s="2">
        <v>0</v>
      </c>
      <c r="E14" s="20">
        <v>0</v>
      </c>
      <c r="F14" s="20">
        <v>0</v>
      </c>
      <c r="G14" s="2">
        <v>0</v>
      </c>
      <c r="H14" s="189" t="s">
        <v>46</v>
      </c>
      <c r="I14" s="55" t="s">
        <v>6</v>
      </c>
      <c r="J14" s="140" t="s">
        <v>40</v>
      </c>
      <c r="K14" s="140" t="s">
        <v>40</v>
      </c>
      <c r="L14" s="140" t="s">
        <v>40</v>
      </c>
      <c r="M14" s="54">
        <v>0</v>
      </c>
      <c r="N14" s="54">
        <v>0</v>
      </c>
      <c r="O14" s="54">
        <v>0</v>
      </c>
      <c r="P14" s="54">
        <f t="shared" si="0"/>
        <v>0</v>
      </c>
      <c r="Q14" s="54" t="s">
        <v>34</v>
      </c>
    </row>
    <row r="15" spans="1:18" x14ac:dyDescent="0.25">
      <c r="A15" s="19">
        <v>0.94800925925925927</v>
      </c>
      <c r="B15" s="2">
        <v>13</v>
      </c>
      <c r="C15" s="51">
        <v>0</v>
      </c>
      <c r="D15" s="2">
        <v>0</v>
      </c>
      <c r="E15" s="20">
        <v>0</v>
      </c>
      <c r="F15" s="20">
        <v>0</v>
      </c>
      <c r="G15" s="2">
        <v>0</v>
      </c>
      <c r="H15" s="189" t="s">
        <v>46</v>
      </c>
      <c r="I15" s="55" t="s">
        <v>6</v>
      </c>
      <c r="J15" s="140" t="s">
        <v>40</v>
      </c>
      <c r="K15" s="140" t="s">
        <v>40</v>
      </c>
      <c r="L15" s="140" t="s">
        <v>40</v>
      </c>
      <c r="M15" s="54">
        <v>0</v>
      </c>
      <c r="N15" s="54">
        <v>0</v>
      </c>
      <c r="O15" s="54">
        <v>0</v>
      </c>
      <c r="P15" s="54">
        <f t="shared" si="0"/>
        <v>0</v>
      </c>
      <c r="Q15" s="54" t="s">
        <v>34</v>
      </c>
    </row>
    <row r="16" spans="1:18" x14ac:dyDescent="0.25">
      <c r="A16" s="19">
        <v>0.948125</v>
      </c>
      <c r="B16" s="2">
        <v>14</v>
      </c>
      <c r="C16" s="51">
        <v>0</v>
      </c>
      <c r="D16" s="2">
        <v>0</v>
      </c>
      <c r="E16" s="20">
        <v>0</v>
      </c>
      <c r="F16" s="20">
        <v>0</v>
      </c>
      <c r="G16" s="2">
        <v>0</v>
      </c>
      <c r="H16" s="189" t="s">
        <v>46</v>
      </c>
      <c r="I16" s="55" t="s">
        <v>6</v>
      </c>
      <c r="J16" s="140" t="s">
        <v>40</v>
      </c>
      <c r="K16" s="140" t="s">
        <v>40</v>
      </c>
      <c r="L16" s="140" t="s">
        <v>40</v>
      </c>
      <c r="M16" s="54">
        <v>0</v>
      </c>
      <c r="N16" s="54">
        <v>0</v>
      </c>
      <c r="O16" s="54">
        <v>0</v>
      </c>
      <c r="P16" s="54">
        <f t="shared" si="0"/>
        <v>0</v>
      </c>
      <c r="Q16" s="54" t="s">
        <v>34</v>
      </c>
    </row>
    <row r="17" spans="1:17" x14ac:dyDescent="0.25">
      <c r="A17" s="19">
        <v>0.94822916666666668</v>
      </c>
      <c r="B17" s="2">
        <v>15</v>
      </c>
      <c r="C17" s="51">
        <v>0</v>
      </c>
      <c r="D17" s="2">
        <v>0</v>
      </c>
      <c r="E17" s="20">
        <v>0</v>
      </c>
      <c r="F17" s="20">
        <v>0</v>
      </c>
      <c r="G17" s="2">
        <v>0</v>
      </c>
      <c r="H17" s="189" t="s">
        <v>46</v>
      </c>
      <c r="I17" s="55" t="s">
        <v>6</v>
      </c>
      <c r="J17" s="140" t="s">
        <v>40</v>
      </c>
      <c r="K17" s="140" t="s">
        <v>40</v>
      </c>
      <c r="L17" s="140" t="s">
        <v>40</v>
      </c>
      <c r="M17" s="54">
        <v>0</v>
      </c>
      <c r="N17" s="54">
        <v>0</v>
      </c>
      <c r="O17" s="54">
        <v>0</v>
      </c>
      <c r="P17" s="54">
        <f t="shared" si="0"/>
        <v>0</v>
      </c>
      <c r="Q17" s="54" t="s">
        <v>34</v>
      </c>
    </row>
    <row r="18" spans="1:17" x14ac:dyDescent="0.25">
      <c r="A18" s="19">
        <v>0.94835648148148144</v>
      </c>
      <c r="B18" s="2">
        <v>16</v>
      </c>
      <c r="C18" s="51">
        <v>0</v>
      </c>
      <c r="D18" s="2">
        <v>0</v>
      </c>
      <c r="E18" s="20">
        <v>0</v>
      </c>
      <c r="F18" s="20">
        <v>0</v>
      </c>
      <c r="G18" s="2">
        <v>0</v>
      </c>
      <c r="H18" s="189" t="s">
        <v>46</v>
      </c>
      <c r="I18" s="55" t="s">
        <v>6</v>
      </c>
      <c r="J18" s="140" t="s">
        <v>40</v>
      </c>
      <c r="K18" s="140" t="s">
        <v>40</v>
      </c>
      <c r="L18" s="140" t="s">
        <v>40</v>
      </c>
      <c r="M18" s="54">
        <v>0</v>
      </c>
      <c r="N18" s="54">
        <v>0</v>
      </c>
      <c r="O18" s="54">
        <v>0</v>
      </c>
      <c r="P18" s="54">
        <f t="shared" si="0"/>
        <v>0</v>
      </c>
      <c r="Q18" s="54" t="s">
        <v>34</v>
      </c>
    </row>
    <row r="19" spans="1:17" x14ac:dyDescent="0.25">
      <c r="A19" s="19">
        <v>0.94847222222222216</v>
      </c>
      <c r="B19" s="2">
        <v>17</v>
      </c>
      <c r="C19" s="51">
        <v>0</v>
      </c>
      <c r="D19" s="2">
        <v>0</v>
      </c>
      <c r="E19" s="20">
        <v>0</v>
      </c>
      <c r="F19" s="20">
        <v>0</v>
      </c>
      <c r="G19" s="2">
        <v>0</v>
      </c>
      <c r="H19" s="189" t="s">
        <v>46</v>
      </c>
      <c r="I19" s="55" t="s">
        <v>6</v>
      </c>
      <c r="J19" s="140" t="s">
        <v>40</v>
      </c>
      <c r="K19" s="140" t="s">
        <v>40</v>
      </c>
      <c r="L19" s="140" t="s">
        <v>40</v>
      </c>
      <c r="M19" s="54">
        <v>0</v>
      </c>
      <c r="N19" s="54">
        <v>0</v>
      </c>
      <c r="O19" s="54">
        <v>0</v>
      </c>
      <c r="P19" s="54">
        <f t="shared" si="0"/>
        <v>0</v>
      </c>
      <c r="Q19" s="54" t="s">
        <v>34</v>
      </c>
    </row>
    <row r="20" spans="1:17" x14ac:dyDescent="0.25">
      <c r="A20" s="19">
        <v>0.94858796296296299</v>
      </c>
      <c r="B20" s="2">
        <v>18</v>
      </c>
      <c r="C20" s="51">
        <v>0</v>
      </c>
      <c r="D20" s="2">
        <v>0</v>
      </c>
      <c r="E20" s="20">
        <v>0</v>
      </c>
      <c r="F20" s="20">
        <v>0</v>
      </c>
      <c r="G20" s="2">
        <v>0</v>
      </c>
      <c r="H20" s="189" t="s">
        <v>46</v>
      </c>
      <c r="I20" s="55" t="s">
        <v>6</v>
      </c>
      <c r="J20" s="140" t="s">
        <v>40</v>
      </c>
      <c r="K20" s="140" t="s">
        <v>40</v>
      </c>
      <c r="L20" s="140" t="s">
        <v>40</v>
      </c>
      <c r="M20" s="54">
        <v>0</v>
      </c>
      <c r="N20" s="54">
        <v>0</v>
      </c>
      <c r="O20" s="54">
        <v>0</v>
      </c>
      <c r="P20" s="54">
        <f t="shared" si="0"/>
        <v>0</v>
      </c>
      <c r="Q20" s="54" t="s">
        <v>34</v>
      </c>
    </row>
    <row r="21" spans="1:17" x14ac:dyDescent="0.25">
      <c r="A21" s="19">
        <v>0.94870370370370372</v>
      </c>
      <c r="B21" s="2">
        <v>19</v>
      </c>
      <c r="C21" s="51">
        <v>0</v>
      </c>
      <c r="D21" s="2">
        <v>0</v>
      </c>
      <c r="E21" s="20">
        <v>0</v>
      </c>
      <c r="F21" s="20">
        <v>0</v>
      </c>
      <c r="G21" s="2">
        <v>0</v>
      </c>
      <c r="H21" s="189" t="s">
        <v>46</v>
      </c>
      <c r="I21" s="55" t="s">
        <v>6</v>
      </c>
      <c r="J21" s="140" t="s">
        <v>40</v>
      </c>
      <c r="K21" s="140" t="s">
        <v>40</v>
      </c>
      <c r="L21" s="140" t="s">
        <v>40</v>
      </c>
      <c r="M21" s="54">
        <v>0</v>
      </c>
      <c r="N21" s="54">
        <v>0</v>
      </c>
      <c r="O21" s="54">
        <v>0</v>
      </c>
      <c r="P21" s="54">
        <f t="shared" si="0"/>
        <v>0</v>
      </c>
      <c r="Q21" s="54" t="s">
        <v>34</v>
      </c>
    </row>
    <row r="22" spans="1:17" x14ac:dyDescent="0.25">
      <c r="A22" s="19">
        <v>0.94881944444444455</v>
      </c>
      <c r="B22" s="2">
        <v>20</v>
      </c>
      <c r="C22" s="51">
        <v>0</v>
      </c>
      <c r="D22" s="2">
        <v>0</v>
      </c>
      <c r="E22" s="20">
        <v>0</v>
      </c>
      <c r="F22" s="20">
        <v>0</v>
      </c>
      <c r="G22" s="2">
        <v>0</v>
      </c>
      <c r="H22" s="189" t="s">
        <v>46</v>
      </c>
      <c r="I22" s="55" t="s">
        <v>6</v>
      </c>
      <c r="J22" s="140" t="s">
        <v>40</v>
      </c>
      <c r="K22" s="140" t="s">
        <v>40</v>
      </c>
      <c r="L22" s="140" t="s">
        <v>40</v>
      </c>
      <c r="M22" s="54">
        <v>0</v>
      </c>
      <c r="N22" s="54">
        <v>0</v>
      </c>
      <c r="O22" s="54">
        <v>0</v>
      </c>
      <c r="P22" s="54">
        <f t="shared" si="0"/>
        <v>0</v>
      </c>
      <c r="Q22" s="54" t="s">
        <v>34</v>
      </c>
    </row>
    <row r="23" spans="1:17" x14ac:dyDescent="0.25">
      <c r="A23" s="19">
        <v>0.94892361111111112</v>
      </c>
      <c r="B23" s="2">
        <v>21</v>
      </c>
      <c r="C23" s="51">
        <v>0</v>
      </c>
      <c r="D23" s="2">
        <v>0</v>
      </c>
      <c r="E23" s="20">
        <v>0</v>
      </c>
      <c r="F23" s="20">
        <v>0</v>
      </c>
      <c r="G23" s="2">
        <v>0</v>
      </c>
      <c r="H23" s="189" t="s">
        <v>46</v>
      </c>
      <c r="I23" s="55" t="s">
        <v>6</v>
      </c>
      <c r="J23" s="140" t="s">
        <v>40</v>
      </c>
      <c r="K23" s="140" t="s">
        <v>40</v>
      </c>
      <c r="L23" s="140" t="s">
        <v>40</v>
      </c>
      <c r="M23" s="54">
        <v>0</v>
      </c>
      <c r="N23" s="54">
        <v>0</v>
      </c>
      <c r="O23" s="54">
        <v>0</v>
      </c>
      <c r="P23" s="54">
        <f t="shared" si="0"/>
        <v>0</v>
      </c>
      <c r="Q23" s="54" t="s">
        <v>34</v>
      </c>
    </row>
    <row r="24" spans="1:17" x14ac:dyDescent="0.25">
      <c r="A24" s="19">
        <v>0.94903935185185195</v>
      </c>
      <c r="B24" s="2">
        <v>22</v>
      </c>
      <c r="C24" s="51">
        <v>0</v>
      </c>
      <c r="D24" s="2">
        <v>0</v>
      </c>
      <c r="E24" s="20">
        <v>0</v>
      </c>
      <c r="F24" s="20">
        <v>0</v>
      </c>
      <c r="G24" s="2">
        <v>0</v>
      </c>
      <c r="H24" s="189" t="s">
        <v>46</v>
      </c>
      <c r="I24" s="55" t="s">
        <v>6</v>
      </c>
      <c r="J24" s="140" t="s">
        <v>40</v>
      </c>
      <c r="K24" s="140" t="s">
        <v>40</v>
      </c>
      <c r="L24" s="140" t="s">
        <v>40</v>
      </c>
      <c r="M24" s="54">
        <v>0</v>
      </c>
      <c r="N24" s="54">
        <v>0</v>
      </c>
      <c r="O24" s="54">
        <v>0</v>
      </c>
      <c r="P24" s="54">
        <f t="shared" si="0"/>
        <v>0</v>
      </c>
      <c r="Q24" s="54" t="s">
        <v>34</v>
      </c>
    </row>
    <row r="25" spans="1:17" x14ac:dyDescent="0.25">
      <c r="A25" s="19">
        <v>0.94916666666666671</v>
      </c>
      <c r="B25" s="2">
        <v>23</v>
      </c>
      <c r="C25" s="51">
        <v>0</v>
      </c>
      <c r="D25" s="2">
        <v>0</v>
      </c>
      <c r="E25" s="20">
        <v>0</v>
      </c>
      <c r="F25" s="20">
        <v>0</v>
      </c>
      <c r="G25" s="2">
        <v>0</v>
      </c>
      <c r="H25" s="189" t="s">
        <v>46</v>
      </c>
      <c r="I25" s="55" t="s">
        <v>6</v>
      </c>
      <c r="J25" s="140" t="s">
        <v>40</v>
      </c>
      <c r="K25" s="140" t="s">
        <v>40</v>
      </c>
      <c r="L25" s="140" t="s">
        <v>40</v>
      </c>
      <c r="M25" s="54">
        <v>0</v>
      </c>
      <c r="N25" s="54">
        <v>0</v>
      </c>
      <c r="O25" s="54">
        <v>0</v>
      </c>
      <c r="P25" s="54">
        <f t="shared" si="0"/>
        <v>0</v>
      </c>
      <c r="Q25" s="54" t="s">
        <v>34</v>
      </c>
    </row>
    <row r="26" spans="1:17" x14ac:dyDescent="0.25">
      <c r="A26" s="19">
        <v>0.94928240740740744</v>
      </c>
      <c r="B26" s="2">
        <v>24</v>
      </c>
      <c r="C26" s="51">
        <v>0</v>
      </c>
      <c r="D26" s="2">
        <v>0</v>
      </c>
      <c r="E26" s="20">
        <v>0</v>
      </c>
      <c r="F26" s="20">
        <v>0</v>
      </c>
      <c r="G26" s="2">
        <v>0</v>
      </c>
      <c r="H26" s="189" t="s">
        <v>46</v>
      </c>
      <c r="I26" s="55" t="s">
        <v>6</v>
      </c>
      <c r="J26" s="140" t="s">
        <v>40</v>
      </c>
      <c r="K26" s="140" t="s">
        <v>40</v>
      </c>
      <c r="L26" s="140" t="s">
        <v>40</v>
      </c>
      <c r="M26" s="54">
        <v>0</v>
      </c>
      <c r="N26" s="54">
        <v>0</v>
      </c>
      <c r="O26" s="54">
        <v>0</v>
      </c>
      <c r="P26" s="54">
        <f t="shared" si="0"/>
        <v>0</v>
      </c>
      <c r="Q26" s="54" t="s">
        <v>34</v>
      </c>
    </row>
    <row r="27" spans="1:17" x14ac:dyDescent="0.25">
      <c r="A27" s="19">
        <v>0.94938657407407412</v>
      </c>
      <c r="B27" s="2">
        <v>25</v>
      </c>
      <c r="C27" s="51">
        <v>0</v>
      </c>
      <c r="D27" s="2">
        <v>0</v>
      </c>
      <c r="E27" s="20">
        <v>0</v>
      </c>
      <c r="F27" s="20">
        <v>0</v>
      </c>
      <c r="G27" s="2">
        <v>0</v>
      </c>
      <c r="H27" s="189" t="s">
        <v>18</v>
      </c>
      <c r="I27" s="55" t="s">
        <v>6</v>
      </c>
      <c r="J27" s="140" t="s">
        <v>40</v>
      </c>
      <c r="K27" s="140" t="s">
        <v>40</v>
      </c>
      <c r="L27" s="140" t="s">
        <v>40</v>
      </c>
      <c r="M27" s="51" t="s">
        <v>18</v>
      </c>
      <c r="N27" s="51" t="s">
        <v>18</v>
      </c>
      <c r="O27" s="51" t="s">
        <v>18</v>
      </c>
      <c r="P27" s="51" t="s">
        <v>18</v>
      </c>
      <c r="Q27" s="51" t="s">
        <v>18</v>
      </c>
    </row>
    <row r="28" spans="1:17" x14ac:dyDescent="0.25">
      <c r="A28" s="19">
        <v>0.94951388888888888</v>
      </c>
      <c r="B28" s="2">
        <v>26</v>
      </c>
      <c r="C28" s="51">
        <v>0</v>
      </c>
      <c r="D28" s="2">
        <v>0</v>
      </c>
      <c r="E28" s="20">
        <v>0</v>
      </c>
      <c r="F28" s="20">
        <v>0</v>
      </c>
      <c r="G28" s="2">
        <v>0</v>
      </c>
      <c r="H28" s="189" t="s">
        <v>46</v>
      </c>
      <c r="I28" s="55" t="s">
        <v>6</v>
      </c>
      <c r="J28" s="140" t="s">
        <v>40</v>
      </c>
      <c r="K28" s="140" t="s">
        <v>40</v>
      </c>
      <c r="L28" s="140" t="s">
        <v>40</v>
      </c>
      <c r="M28" s="54">
        <v>0</v>
      </c>
      <c r="N28" s="54">
        <v>0</v>
      </c>
      <c r="O28" s="54">
        <v>0</v>
      </c>
      <c r="P28" s="54">
        <f t="shared" si="0"/>
        <v>0</v>
      </c>
      <c r="Q28" s="54" t="s">
        <v>34</v>
      </c>
    </row>
    <row r="29" spans="1:17" x14ac:dyDescent="0.25">
      <c r="A29" s="19">
        <v>0.9496296296296296</v>
      </c>
      <c r="B29" s="2">
        <v>27</v>
      </c>
      <c r="C29" s="51">
        <v>0</v>
      </c>
      <c r="D29" s="2">
        <v>0</v>
      </c>
      <c r="E29" s="20">
        <v>0</v>
      </c>
      <c r="F29" s="20">
        <v>0</v>
      </c>
      <c r="G29" s="2">
        <v>0</v>
      </c>
      <c r="H29" s="189" t="s">
        <v>46</v>
      </c>
      <c r="I29" s="55" t="s">
        <v>6</v>
      </c>
      <c r="J29" s="140" t="s">
        <v>40</v>
      </c>
      <c r="K29" s="140" t="s">
        <v>40</v>
      </c>
      <c r="L29" s="140" t="s">
        <v>40</v>
      </c>
      <c r="M29" s="54">
        <v>0</v>
      </c>
      <c r="N29" s="54">
        <v>0</v>
      </c>
      <c r="O29" s="54">
        <v>0</v>
      </c>
      <c r="P29" s="54">
        <f t="shared" si="0"/>
        <v>0</v>
      </c>
      <c r="Q29" s="54" t="s">
        <v>34</v>
      </c>
    </row>
    <row r="30" spans="1:17" x14ac:dyDescent="0.25">
      <c r="A30" s="19">
        <v>0.94973379629629628</v>
      </c>
      <c r="B30" s="2">
        <v>28</v>
      </c>
      <c r="C30" s="51">
        <v>0</v>
      </c>
      <c r="D30" s="2">
        <v>0</v>
      </c>
      <c r="E30" s="20">
        <v>0</v>
      </c>
      <c r="F30" s="20">
        <v>0</v>
      </c>
      <c r="G30" s="2">
        <v>0</v>
      </c>
      <c r="H30" s="189" t="s">
        <v>46</v>
      </c>
      <c r="I30" s="55" t="s">
        <v>6</v>
      </c>
      <c r="J30" s="140" t="s">
        <v>40</v>
      </c>
      <c r="K30" s="140" t="s">
        <v>40</v>
      </c>
      <c r="L30" s="140" t="s">
        <v>40</v>
      </c>
      <c r="M30" s="54">
        <v>0</v>
      </c>
      <c r="N30" s="54">
        <v>0</v>
      </c>
      <c r="O30" s="54">
        <v>0</v>
      </c>
      <c r="P30" s="54">
        <f t="shared" si="0"/>
        <v>0</v>
      </c>
      <c r="Q30" s="54" t="s">
        <v>34</v>
      </c>
    </row>
    <row r="31" spans="1:17" x14ac:dyDescent="0.25">
      <c r="A31" s="19">
        <v>0.94984953703703701</v>
      </c>
      <c r="B31" s="2">
        <v>29</v>
      </c>
      <c r="C31" s="51">
        <v>0</v>
      </c>
      <c r="D31" s="2">
        <v>0</v>
      </c>
      <c r="E31" s="20">
        <v>0</v>
      </c>
      <c r="F31" s="20">
        <v>0</v>
      </c>
      <c r="G31" s="2">
        <v>0</v>
      </c>
      <c r="H31" s="189" t="s">
        <v>46</v>
      </c>
      <c r="I31" s="55" t="s">
        <v>6</v>
      </c>
      <c r="J31" s="140" t="s">
        <v>40</v>
      </c>
      <c r="K31" s="140" t="s">
        <v>40</v>
      </c>
      <c r="L31" s="140" t="s">
        <v>40</v>
      </c>
      <c r="M31" s="54">
        <v>0</v>
      </c>
      <c r="N31" s="54">
        <v>0</v>
      </c>
      <c r="O31" s="54">
        <v>0</v>
      </c>
      <c r="P31" s="54">
        <f t="shared" si="0"/>
        <v>0</v>
      </c>
      <c r="Q31" s="54" t="s">
        <v>34</v>
      </c>
    </row>
    <row r="32" spans="1:17" x14ac:dyDescent="0.25">
      <c r="A32" s="19">
        <v>0.94995370370370369</v>
      </c>
      <c r="B32" s="2">
        <v>30</v>
      </c>
      <c r="C32" s="51">
        <v>0</v>
      </c>
      <c r="D32" s="2">
        <v>0</v>
      </c>
      <c r="E32" s="20">
        <v>0</v>
      </c>
      <c r="F32" s="20">
        <v>0</v>
      </c>
      <c r="G32" s="2">
        <v>0</v>
      </c>
      <c r="H32" s="189" t="s">
        <v>46</v>
      </c>
      <c r="I32" s="55" t="s">
        <v>6</v>
      </c>
      <c r="J32" s="140" t="s">
        <v>40</v>
      </c>
      <c r="K32" s="140" t="s">
        <v>40</v>
      </c>
      <c r="L32" s="140" t="s">
        <v>40</v>
      </c>
      <c r="M32" s="54">
        <v>0</v>
      </c>
      <c r="N32" s="54">
        <v>0</v>
      </c>
      <c r="O32" s="54">
        <v>0</v>
      </c>
      <c r="P32" s="54">
        <f t="shared" si="0"/>
        <v>0</v>
      </c>
      <c r="Q32" s="54" t="s">
        <v>34</v>
      </c>
    </row>
    <row r="33" spans="1:17" ht="33" x14ac:dyDescent="0.25">
      <c r="A33" s="19">
        <v>0.9500925925925926</v>
      </c>
      <c r="B33" s="2">
        <v>31</v>
      </c>
      <c r="C33" s="51">
        <v>30</v>
      </c>
      <c r="D33" s="2">
        <v>1</v>
      </c>
      <c r="E33" s="61">
        <v>3</v>
      </c>
      <c r="F33" s="2">
        <v>15</v>
      </c>
      <c r="G33" s="51" t="s">
        <v>11</v>
      </c>
      <c r="H33" s="189" t="s">
        <v>124</v>
      </c>
      <c r="I33" s="56" t="s">
        <v>32</v>
      </c>
      <c r="J33" s="141" t="s">
        <v>39</v>
      </c>
      <c r="K33" s="140" t="s">
        <v>40</v>
      </c>
      <c r="L33" s="141" t="s">
        <v>39</v>
      </c>
      <c r="M33" s="57">
        <v>50</v>
      </c>
      <c r="N33" s="54">
        <v>0</v>
      </c>
      <c r="O33" s="56">
        <v>100</v>
      </c>
      <c r="P33" s="57">
        <f t="shared" si="0"/>
        <v>50</v>
      </c>
      <c r="Q33" s="57" t="s">
        <v>33</v>
      </c>
    </row>
    <row r="34" spans="1:17" ht="33" x14ac:dyDescent="0.25">
      <c r="A34" s="19">
        <v>0.95020833333333332</v>
      </c>
      <c r="B34" s="2">
        <v>32</v>
      </c>
      <c r="C34" s="2">
        <v>50</v>
      </c>
      <c r="D34" s="2">
        <v>1</v>
      </c>
      <c r="E34" s="61">
        <v>3</v>
      </c>
      <c r="F34" s="2">
        <v>15</v>
      </c>
      <c r="G34" s="2" t="s">
        <v>11</v>
      </c>
      <c r="H34" s="189" t="s">
        <v>124</v>
      </c>
      <c r="I34" s="56" t="s">
        <v>32</v>
      </c>
      <c r="J34" s="141" t="s">
        <v>39</v>
      </c>
      <c r="K34" s="141" t="s">
        <v>39</v>
      </c>
      <c r="L34" s="141" t="s">
        <v>39</v>
      </c>
      <c r="M34" s="57">
        <v>50</v>
      </c>
      <c r="N34" s="57">
        <v>50</v>
      </c>
      <c r="O34" s="56">
        <v>100</v>
      </c>
      <c r="P34" s="177">
        <f t="shared" si="0"/>
        <v>66.666666666666671</v>
      </c>
      <c r="Q34" s="57" t="s">
        <v>33</v>
      </c>
    </row>
    <row r="35" spans="1:17" ht="33" x14ac:dyDescent="0.25">
      <c r="A35" s="27">
        <v>0.95032407407407404</v>
      </c>
      <c r="B35" s="30">
        <v>33</v>
      </c>
      <c r="C35" s="30">
        <v>65</v>
      </c>
      <c r="D35" s="30">
        <v>1</v>
      </c>
      <c r="E35" s="70">
        <v>3</v>
      </c>
      <c r="F35" s="30">
        <v>15</v>
      </c>
      <c r="G35" s="30" t="s">
        <v>11</v>
      </c>
      <c r="H35" s="191" t="s">
        <v>124</v>
      </c>
      <c r="I35" s="56" t="s">
        <v>32</v>
      </c>
      <c r="J35" s="141" t="s">
        <v>39</v>
      </c>
      <c r="K35" s="141" t="s">
        <v>39</v>
      </c>
      <c r="L35" s="141" t="s">
        <v>39</v>
      </c>
      <c r="M35" s="57">
        <v>50</v>
      </c>
      <c r="N35" s="56">
        <v>100</v>
      </c>
      <c r="O35" s="56">
        <v>100</v>
      </c>
      <c r="P35" s="178">
        <f t="shared" si="0"/>
        <v>83.333333333333329</v>
      </c>
      <c r="Q35" s="56" t="s">
        <v>32</v>
      </c>
    </row>
    <row r="36" spans="1:17" ht="49.5" x14ac:dyDescent="0.25">
      <c r="A36" s="19">
        <v>0.95043981481481488</v>
      </c>
      <c r="B36" s="2">
        <v>34</v>
      </c>
      <c r="C36" s="2">
        <v>50</v>
      </c>
      <c r="D36" s="2">
        <v>1</v>
      </c>
      <c r="E36" s="61">
        <v>3</v>
      </c>
      <c r="F36" s="2">
        <v>15</v>
      </c>
      <c r="G36" s="2" t="s">
        <v>11</v>
      </c>
      <c r="H36" s="112" t="s">
        <v>125</v>
      </c>
      <c r="I36" s="56" t="s">
        <v>32</v>
      </c>
      <c r="J36" s="141" t="s">
        <v>39</v>
      </c>
      <c r="K36" s="141" t="s">
        <v>39</v>
      </c>
      <c r="L36" s="141" t="s">
        <v>39</v>
      </c>
      <c r="M36" s="57">
        <v>50</v>
      </c>
      <c r="N36" s="57">
        <v>50</v>
      </c>
      <c r="O36" s="56">
        <v>100</v>
      </c>
      <c r="P36" s="177">
        <f t="shared" si="0"/>
        <v>66.666666666666671</v>
      </c>
      <c r="Q36" s="57" t="s">
        <v>33</v>
      </c>
    </row>
    <row r="37" spans="1:17" ht="33" x14ac:dyDescent="0.25">
      <c r="A37" s="19">
        <v>0.95054398148148145</v>
      </c>
      <c r="B37" s="2">
        <v>35</v>
      </c>
      <c r="C37" s="2">
        <v>25</v>
      </c>
      <c r="D37" s="2">
        <v>1</v>
      </c>
      <c r="E37" s="61">
        <v>3</v>
      </c>
      <c r="F37" s="2">
        <v>15</v>
      </c>
      <c r="G37" s="2" t="s">
        <v>11</v>
      </c>
      <c r="H37" s="189" t="s">
        <v>124</v>
      </c>
      <c r="I37" s="57" t="s">
        <v>33</v>
      </c>
      <c r="J37" s="140" t="s">
        <v>40</v>
      </c>
      <c r="K37" s="140" t="s">
        <v>40</v>
      </c>
      <c r="L37" s="140" t="s">
        <v>40</v>
      </c>
      <c r="M37" s="57">
        <v>50</v>
      </c>
      <c r="N37" s="54">
        <v>0</v>
      </c>
      <c r="O37" s="56">
        <v>100</v>
      </c>
      <c r="P37" s="57">
        <f t="shared" si="0"/>
        <v>50</v>
      </c>
      <c r="Q37" s="57" t="s">
        <v>33</v>
      </c>
    </row>
    <row r="38" spans="1:17" x14ac:dyDescent="0.25">
      <c r="A38" s="19">
        <v>0.95065972222222228</v>
      </c>
      <c r="B38" s="2">
        <v>36</v>
      </c>
      <c r="C38" s="2">
        <v>1</v>
      </c>
      <c r="D38" s="2">
        <v>1</v>
      </c>
      <c r="E38" s="61">
        <v>2</v>
      </c>
      <c r="F38" s="2">
        <v>7.5</v>
      </c>
      <c r="G38" s="2" t="s">
        <v>9</v>
      </c>
      <c r="H38" s="189" t="s">
        <v>46</v>
      </c>
      <c r="I38" s="55" t="s">
        <v>6</v>
      </c>
      <c r="J38" s="140" t="s">
        <v>40</v>
      </c>
      <c r="K38" s="140" t="s">
        <v>40</v>
      </c>
      <c r="L38" s="140" t="s">
        <v>40</v>
      </c>
      <c r="M38" s="54">
        <v>0</v>
      </c>
      <c r="N38" s="54">
        <v>0</v>
      </c>
      <c r="O38" s="54">
        <v>0</v>
      </c>
      <c r="P38" s="54">
        <f t="shared" ref="P38" si="1">AVERAGE(M38:O38)</f>
        <v>0</v>
      </c>
      <c r="Q38" s="54" t="s">
        <v>34</v>
      </c>
    </row>
    <row r="39" spans="1:17" x14ac:dyDescent="0.25">
      <c r="A39" s="19">
        <v>0.95076388888888896</v>
      </c>
      <c r="B39" s="2">
        <v>37</v>
      </c>
      <c r="C39" s="2">
        <v>0</v>
      </c>
      <c r="D39" s="2">
        <v>0</v>
      </c>
      <c r="E39" s="20">
        <v>0</v>
      </c>
      <c r="F39" s="20">
        <v>0</v>
      </c>
      <c r="G39" s="2">
        <v>0</v>
      </c>
      <c r="H39" s="189" t="s">
        <v>46</v>
      </c>
      <c r="I39" s="55" t="s">
        <v>6</v>
      </c>
      <c r="J39" s="140" t="s">
        <v>40</v>
      </c>
      <c r="K39" s="140" t="s">
        <v>40</v>
      </c>
      <c r="L39" s="140" t="s">
        <v>40</v>
      </c>
      <c r="M39" s="54">
        <v>0</v>
      </c>
      <c r="N39" s="54">
        <v>0</v>
      </c>
      <c r="O39" s="54">
        <v>0</v>
      </c>
      <c r="P39" s="54">
        <f t="shared" ref="P39:P50" si="2">AVERAGE(M39:O39)</f>
        <v>0</v>
      </c>
      <c r="Q39" s="54" t="s">
        <v>34</v>
      </c>
    </row>
    <row r="40" spans="1:17" x14ac:dyDescent="0.25">
      <c r="A40" s="19">
        <v>0.95090277777777776</v>
      </c>
      <c r="B40" s="2">
        <v>38</v>
      </c>
      <c r="C40" s="2">
        <v>0</v>
      </c>
      <c r="D40" s="2">
        <v>0</v>
      </c>
      <c r="E40" s="20">
        <v>0</v>
      </c>
      <c r="F40" s="20">
        <v>0</v>
      </c>
      <c r="G40" s="2">
        <v>0</v>
      </c>
      <c r="H40" s="189" t="s">
        <v>46</v>
      </c>
      <c r="I40" s="55" t="s">
        <v>6</v>
      </c>
      <c r="J40" s="140" t="s">
        <v>40</v>
      </c>
      <c r="K40" s="140" t="s">
        <v>40</v>
      </c>
      <c r="L40" s="140" t="s">
        <v>40</v>
      </c>
      <c r="M40" s="54">
        <v>0</v>
      </c>
      <c r="N40" s="54">
        <v>0</v>
      </c>
      <c r="O40" s="54">
        <v>0</v>
      </c>
      <c r="P40" s="54">
        <f t="shared" si="2"/>
        <v>0</v>
      </c>
      <c r="Q40" s="54" t="s">
        <v>34</v>
      </c>
    </row>
    <row r="41" spans="1:17" x14ac:dyDescent="0.25">
      <c r="A41" s="19">
        <v>0.9510185185185186</v>
      </c>
      <c r="B41" s="2">
        <v>39</v>
      </c>
      <c r="C41" s="2">
        <v>0</v>
      </c>
      <c r="D41" s="2">
        <v>0</v>
      </c>
      <c r="E41" s="20">
        <v>0</v>
      </c>
      <c r="F41" s="20">
        <v>0</v>
      </c>
      <c r="G41" s="2">
        <v>0</v>
      </c>
      <c r="H41" s="189" t="s">
        <v>46</v>
      </c>
      <c r="I41" s="55" t="s">
        <v>6</v>
      </c>
      <c r="J41" s="140" t="s">
        <v>40</v>
      </c>
      <c r="K41" s="140" t="s">
        <v>40</v>
      </c>
      <c r="L41" s="140" t="s">
        <v>40</v>
      </c>
      <c r="M41" s="54">
        <v>0</v>
      </c>
      <c r="N41" s="54">
        <v>0</v>
      </c>
      <c r="O41" s="54">
        <v>0</v>
      </c>
      <c r="P41" s="54">
        <f t="shared" si="2"/>
        <v>0</v>
      </c>
      <c r="Q41" s="54" t="s">
        <v>34</v>
      </c>
    </row>
    <row r="42" spans="1:17" x14ac:dyDescent="0.25">
      <c r="A42" s="19">
        <v>0.95113425925925921</v>
      </c>
      <c r="B42" s="2">
        <v>40</v>
      </c>
      <c r="C42" s="2">
        <v>0</v>
      </c>
      <c r="D42" s="2">
        <v>0</v>
      </c>
      <c r="E42" s="20">
        <v>0</v>
      </c>
      <c r="F42" s="20">
        <v>0</v>
      </c>
      <c r="G42" s="2">
        <v>0</v>
      </c>
      <c r="H42" s="189" t="s">
        <v>46</v>
      </c>
      <c r="I42" s="55" t="s">
        <v>6</v>
      </c>
      <c r="J42" s="140" t="s">
        <v>40</v>
      </c>
      <c r="K42" s="140" t="s">
        <v>40</v>
      </c>
      <c r="L42" s="140" t="s">
        <v>40</v>
      </c>
      <c r="M42" s="54">
        <v>0</v>
      </c>
      <c r="N42" s="54">
        <v>0</v>
      </c>
      <c r="O42" s="54">
        <v>0</v>
      </c>
      <c r="P42" s="54">
        <f t="shared" si="2"/>
        <v>0</v>
      </c>
      <c r="Q42" s="54" t="s">
        <v>34</v>
      </c>
    </row>
    <row r="43" spans="1:17" x14ac:dyDescent="0.25">
      <c r="A43" s="19">
        <v>0.95124999999999993</v>
      </c>
      <c r="B43" s="2">
        <v>41</v>
      </c>
      <c r="C43" s="2">
        <v>0</v>
      </c>
      <c r="D43" s="2">
        <v>0</v>
      </c>
      <c r="E43" s="20">
        <v>0</v>
      </c>
      <c r="F43" s="20">
        <v>0</v>
      </c>
      <c r="G43" s="2">
        <v>0</v>
      </c>
      <c r="H43" s="189" t="s">
        <v>46</v>
      </c>
      <c r="I43" s="55" t="s">
        <v>6</v>
      </c>
      <c r="J43" s="140" t="s">
        <v>40</v>
      </c>
      <c r="K43" s="140" t="s">
        <v>40</v>
      </c>
      <c r="L43" s="140" t="s">
        <v>40</v>
      </c>
      <c r="M43" s="54">
        <v>0</v>
      </c>
      <c r="N43" s="54">
        <v>0</v>
      </c>
      <c r="O43" s="54">
        <v>0</v>
      </c>
      <c r="P43" s="54">
        <f t="shared" si="2"/>
        <v>0</v>
      </c>
      <c r="Q43" s="54" t="s">
        <v>34</v>
      </c>
    </row>
    <row r="44" spans="1:17" x14ac:dyDescent="0.25">
      <c r="A44" s="19">
        <v>0.95135416666666661</v>
      </c>
      <c r="B44" s="2">
        <v>42</v>
      </c>
      <c r="C44" s="2">
        <v>0</v>
      </c>
      <c r="D44" s="2">
        <v>0</v>
      </c>
      <c r="E44" s="20">
        <v>0</v>
      </c>
      <c r="F44" s="20">
        <v>0</v>
      </c>
      <c r="G44" s="2">
        <v>0</v>
      </c>
      <c r="H44" s="189" t="s">
        <v>46</v>
      </c>
      <c r="I44" s="55" t="s">
        <v>6</v>
      </c>
      <c r="J44" s="140" t="s">
        <v>40</v>
      </c>
      <c r="K44" s="140" t="s">
        <v>40</v>
      </c>
      <c r="L44" s="140" t="s">
        <v>40</v>
      </c>
      <c r="M44" s="54">
        <v>0</v>
      </c>
      <c r="N44" s="54">
        <v>0</v>
      </c>
      <c r="O44" s="54">
        <v>0</v>
      </c>
      <c r="P44" s="54">
        <f t="shared" si="2"/>
        <v>0</v>
      </c>
      <c r="Q44" s="54" t="s">
        <v>34</v>
      </c>
    </row>
    <row r="45" spans="1:17" x14ac:dyDescent="0.25">
      <c r="A45" s="19">
        <v>0.95146990740740733</v>
      </c>
      <c r="B45" s="2">
        <v>43</v>
      </c>
      <c r="C45" s="2">
        <v>0</v>
      </c>
      <c r="D45" s="2">
        <v>0</v>
      </c>
      <c r="E45" s="20">
        <v>0</v>
      </c>
      <c r="F45" s="20">
        <v>0</v>
      </c>
      <c r="G45" s="2">
        <v>0</v>
      </c>
      <c r="H45" s="189" t="s">
        <v>46</v>
      </c>
      <c r="I45" s="55" t="s">
        <v>6</v>
      </c>
      <c r="J45" s="140" t="s">
        <v>40</v>
      </c>
      <c r="K45" s="140" t="s">
        <v>40</v>
      </c>
      <c r="L45" s="140" t="s">
        <v>40</v>
      </c>
      <c r="M45" s="54">
        <v>0</v>
      </c>
      <c r="N45" s="54">
        <v>0</v>
      </c>
      <c r="O45" s="54">
        <v>0</v>
      </c>
      <c r="P45" s="54">
        <f t="shared" si="2"/>
        <v>0</v>
      </c>
      <c r="Q45" s="54" t="s">
        <v>34</v>
      </c>
    </row>
    <row r="46" spans="1:17" x14ac:dyDescent="0.25">
      <c r="A46" s="19">
        <v>0.95158564814814817</v>
      </c>
      <c r="B46" s="2">
        <v>44</v>
      </c>
      <c r="C46" s="2">
        <v>0</v>
      </c>
      <c r="D46" s="2">
        <v>0</v>
      </c>
      <c r="E46" s="20">
        <v>0</v>
      </c>
      <c r="F46" s="20">
        <v>0</v>
      </c>
      <c r="G46" s="2">
        <v>0</v>
      </c>
      <c r="H46" s="189" t="s">
        <v>46</v>
      </c>
      <c r="I46" s="55" t="s">
        <v>6</v>
      </c>
      <c r="J46" s="140" t="s">
        <v>40</v>
      </c>
      <c r="K46" s="140" t="s">
        <v>40</v>
      </c>
      <c r="L46" s="140" t="s">
        <v>40</v>
      </c>
      <c r="M46" s="54">
        <v>0</v>
      </c>
      <c r="N46" s="54">
        <v>0</v>
      </c>
      <c r="O46" s="54">
        <v>0</v>
      </c>
      <c r="P46" s="54">
        <f t="shared" si="2"/>
        <v>0</v>
      </c>
      <c r="Q46" s="54" t="s">
        <v>34</v>
      </c>
    </row>
    <row r="47" spans="1:17" x14ac:dyDescent="0.25">
      <c r="A47" s="19">
        <v>0.95171296296296293</v>
      </c>
      <c r="B47" s="2">
        <v>45</v>
      </c>
      <c r="C47" s="2">
        <v>0</v>
      </c>
      <c r="D47" s="2">
        <v>0</v>
      </c>
      <c r="E47" s="20">
        <v>0</v>
      </c>
      <c r="F47" s="20">
        <v>0</v>
      </c>
      <c r="G47" s="2">
        <v>0</v>
      </c>
      <c r="H47" s="189" t="s">
        <v>46</v>
      </c>
      <c r="I47" s="55" t="s">
        <v>6</v>
      </c>
      <c r="J47" s="140" t="s">
        <v>40</v>
      </c>
      <c r="K47" s="140" t="s">
        <v>40</v>
      </c>
      <c r="L47" s="140" t="s">
        <v>40</v>
      </c>
      <c r="M47" s="54">
        <v>0</v>
      </c>
      <c r="N47" s="54">
        <v>0</v>
      </c>
      <c r="O47" s="54">
        <v>0</v>
      </c>
      <c r="P47" s="54">
        <f t="shared" si="2"/>
        <v>0</v>
      </c>
      <c r="Q47" s="54" t="s">
        <v>34</v>
      </c>
    </row>
    <row r="48" spans="1:17" x14ac:dyDescent="0.25">
      <c r="A48" s="19">
        <v>0.95182870370370365</v>
      </c>
      <c r="B48" s="2">
        <v>46</v>
      </c>
      <c r="C48" s="2">
        <v>0</v>
      </c>
      <c r="D48" s="2">
        <v>0</v>
      </c>
      <c r="E48" s="20">
        <v>0</v>
      </c>
      <c r="F48" s="20">
        <v>0</v>
      </c>
      <c r="G48" s="2">
        <v>0</v>
      </c>
      <c r="H48" s="189" t="s">
        <v>46</v>
      </c>
      <c r="I48" s="55" t="s">
        <v>6</v>
      </c>
      <c r="J48" s="140" t="s">
        <v>40</v>
      </c>
      <c r="K48" s="140" t="s">
        <v>40</v>
      </c>
      <c r="L48" s="140" t="s">
        <v>40</v>
      </c>
      <c r="M48" s="54">
        <v>0</v>
      </c>
      <c r="N48" s="54">
        <v>0</v>
      </c>
      <c r="O48" s="54">
        <v>0</v>
      </c>
      <c r="P48" s="54">
        <f t="shared" si="2"/>
        <v>0</v>
      </c>
      <c r="Q48" s="54" t="s">
        <v>34</v>
      </c>
    </row>
    <row r="49" spans="1:17" x14ac:dyDescent="0.25">
      <c r="A49" s="19">
        <v>0.95194444444444448</v>
      </c>
      <c r="B49" s="2">
        <v>47</v>
      </c>
      <c r="C49" s="2">
        <v>0</v>
      </c>
      <c r="D49" s="2">
        <v>0</v>
      </c>
      <c r="E49" s="20">
        <v>0</v>
      </c>
      <c r="F49" s="20">
        <v>0</v>
      </c>
      <c r="G49" s="2">
        <v>0</v>
      </c>
      <c r="H49" s="189" t="s">
        <v>46</v>
      </c>
      <c r="I49" s="55" t="s">
        <v>6</v>
      </c>
      <c r="J49" s="140" t="s">
        <v>40</v>
      </c>
      <c r="K49" s="140" t="s">
        <v>40</v>
      </c>
      <c r="L49" s="140" t="s">
        <v>40</v>
      </c>
      <c r="M49" s="54">
        <v>0</v>
      </c>
      <c r="N49" s="54">
        <v>0</v>
      </c>
      <c r="O49" s="54">
        <v>0</v>
      </c>
      <c r="P49" s="54">
        <f t="shared" si="2"/>
        <v>0</v>
      </c>
      <c r="Q49" s="54" t="s">
        <v>34</v>
      </c>
    </row>
    <row r="50" spans="1:17" ht="17.25" thickBot="1" x14ac:dyDescent="0.3">
      <c r="A50" s="19">
        <v>0.9520601851851852</v>
      </c>
      <c r="B50" s="2">
        <v>48</v>
      </c>
      <c r="C50" s="2">
        <v>0</v>
      </c>
      <c r="D50" s="2">
        <v>0</v>
      </c>
      <c r="E50" s="20">
        <v>0</v>
      </c>
      <c r="F50" s="20">
        <v>0</v>
      </c>
      <c r="G50" s="2">
        <v>0</v>
      </c>
      <c r="H50" s="189" t="s">
        <v>46</v>
      </c>
      <c r="I50" s="55" t="s">
        <v>6</v>
      </c>
      <c r="J50" s="140" t="s">
        <v>40</v>
      </c>
      <c r="K50" s="140" t="s">
        <v>40</v>
      </c>
      <c r="L50" s="140" t="s">
        <v>40</v>
      </c>
      <c r="M50" s="54">
        <v>0</v>
      </c>
      <c r="N50" s="54">
        <v>0</v>
      </c>
      <c r="O50" s="54">
        <v>0</v>
      </c>
      <c r="P50" s="54">
        <f t="shared" si="2"/>
        <v>0</v>
      </c>
      <c r="Q50" s="54" t="s">
        <v>34</v>
      </c>
    </row>
    <row r="51" spans="1:17" x14ac:dyDescent="0.25">
      <c r="A51" s="66" t="s">
        <v>24</v>
      </c>
      <c r="B51" s="36"/>
      <c r="C51" s="63">
        <f>AVERAGE(C6:C50)</f>
        <v>4.9111111111111114</v>
      </c>
      <c r="D51" s="63"/>
      <c r="E51" s="68">
        <f>AVERAGE(E6:E50)</f>
        <v>0.37777777777777777</v>
      </c>
      <c r="F51" s="68">
        <f>AVERAGE(F6:F50)</f>
        <v>1.8333333333333333</v>
      </c>
      <c r="G51" s="63"/>
      <c r="H51" s="190"/>
      <c r="I51" s="147" t="s">
        <v>74</v>
      </c>
      <c r="J51" s="36">
        <f>COUNTIF(J3:J50, "Yes")</f>
        <v>4</v>
      </c>
      <c r="K51" s="36">
        <f>COUNTIF(K3:K50, "Yes")</f>
        <v>3</v>
      </c>
      <c r="L51" s="36">
        <f>COUNTIF(L3:L50, "Yes")</f>
        <v>4</v>
      </c>
      <c r="M51" s="38"/>
      <c r="N51" s="38"/>
      <c r="O51" s="38"/>
      <c r="P51" s="38"/>
      <c r="Q51" s="38"/>
    </row>
    <row r="52" spans="1:17" ht="17.25" thickBot="1" x14ac:dyDescent="0.3">
      <c r="A52" s="67" t="s">
        <v>45</v>
      </c>
      <c r="B52" s="33"/>
      <c r="C52" s="64">
        <f>MAX(C3:C50)</f>
        <v>65</v>
      </c>
      <c r="D52" s="64"/>
      <c r="E52" s="69">
        <f>MAX(E3:E50)</f>
        <v>3</v>
      </c>
      <c r="F52" s="69">
        <f>MAX(F3:F50)</f>
        <v>15</v>
      </c>
      <c r="G52" s="64"/>
      <c r="H52" s="192"/>
      <c r="I52" s="33" t="s">
        <v>75</v>
      </c>
      <c r="J52" s="64">
        <f>J51/48*100</f>
        <v>8.3333333333333321</v>
      </c>
      <c r="K52" s="64">
        <f>K51/48*100</f>
        <v>6.25</v>
      </c>
      <c r="L52" s="64">
        <f>L51/48*100</f>
        <v>8.3333333333333321</v>
      </c>
      <c r="M52" s="40"/>
      <c r="N52" s="40"/>
      <c r="O52" s="40"/>
      <c r="P52" s="40"/>
      <c r="Q52" s="40"/>
    </row>
    <row r="53" spans="1:17" ht="17.25" thickBot="1" x14ac:dyDescent="0.3"/>
    <row r="54" spans="1:17" x14ac:dyDescent="0.3">
      <c r="K54" s="127" t="s">
        <v>58</v>
      </c>
      <c r="L54" s="142" t="s">
        <v>72</v>
      </c>
      <c r="M54" s="143" t="s">
        <v>75</v>
      </c>
      <c r="O54" s="127" t="s">
        <v>90</v>
      </c>
      <c r="P54" s="142" t="s">
        <v>72</v>
      </c>
      <c r="Q54" s="143" t="s">
        <v>73</v>
      </c>
    </row>
    <row r="55" spans="1:17" x14ac:dyDescent="0.3">
      <c r="K55" s="128" t="s">
        <v>6</v>
      </c>
      <c r="L55" s="129">
        <f>COUNTIF(I3:I50, "Not a Reef")</f>
        <v>43</v>
      </c>
      <c r="M55" s="130">
        <f>L55/L59*100</f>
        <v>89.583333333333343</v>
      </c>
      <c r="O55" s="131" t="s">
        <v>34</v>
      </c>
      <c r="P55" s="129">
        <f>COUNTIF(Q3:Q50, "Low")</f>
        <v>40</v>
      </c>
      <c r="Q55" s="130">
        <f>P55/P58*100</f>
        <v>88.888888888888886</v>
      </c>
    </row>
    <row r="56" spans="1:17" x14ac:dyDescent="0.3">
      <c r="K56" s="131" t="s">
        <v>34</v>
      </c>
      <c r="L56" s="129">
        <f>COUNTIF(I3:I50, "Low")</f>
        <v>0</v>
      </c>
      <c r="M56" s="130">
        <f>L56/L59*100</f>
        <v>0</v>
      </c>
      <c r="O56" s="132" t="s">
        <v>33</v>
      </c>
      <c r="P56" s="129">
        <f>COUNTIF(Q3:Q50, "Medium")</f>
        <v>4</v>
      </c>
      <c r="Q56" s="130">
        <f>P56/P58*100</f>
        <v>8.8888888888888893</v>
      </c>
    </row>
    <row r="57" spans="1:17" x14ac:dyDescent="0.3">
      <c r="K57" s="132" t="s">
        <v>33</v>
      </c>
      <c r="L57" s="129">
        <f>COUNTIF(I3:I50, "Medium")</f>
        <v>1</v>
      </c>
      <c r="M57" s="130">
        <f>L57/L59*100</f>
        <v>2.083333333333333</v>
      </c>
      <c r="O57" s="133" t="s">
        <v>32</v>
      </c>
      <c r="P57" s="129">
        <f>COUNTIF(Q3:Q50, "High")</f>
        <v>1</v>
      </c>
      <c r="Q57" s="130">
        <f>P57/P58*100</f>
        <v>2.2222222222222223</v>
      </c>
    </row>
    <row r="58" spans="1:17" ht="17.25" thickBot="1" x14ac:dyDescent="0.35">
      <c r="K58" s="133" t="s">
        <v>32</v>
      </c>
      <c r="L58" s="129">
        <f>COUNTIF(I3:I50, "High")</f>
        <v>4</v>
      </c>
      <c r="M58" s="130">
        <f>L58/L59*100</f>
        <v>8.3333333333333321</v>
      </c>
      <c r="O58" s="134" t="s">
        <v>71</v>
      </c>
      <c r="P58" s="135">
        <f>SUM(P55:P57)</f>
        <v>45</v>
      </c>
      <c r="Q58" s="136">
        <f>SUM(Q55:Q57)</f>
        <v>100</v>
      </c>
    </row>
    <row r="59" spans="1:17" ht="17.25" thickBot="1" x14ac:dyDescent="0.35">
      <c r="K59" s="134" t="s">
        <v>71</v>
      </c>
      <c r="L59" s="135">
        <f>SUM(L55:L58)</f>
        <v>48</v>
      </c>
      <c r="M59" s="136">
        <f>SUM(M55:M58)</f>
        <v>100</v>
      </c>
    </row>
  </sheetData>
  <sortState ref="A4:L51">
    <sortCondition ref="B3:B51"/>
  </sortState>
  <mergeCells count="8">
    <mergeCell ref="J1:L1"/>
    <mergeCell ref="M1:Q1"/>
    <mergeCell ref="H1:H2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.xml" Id="Rd3c4172d526e4b2384ade4b889302c76" /></Relationships>
</file>

<file path=customXML/item2.xml><?xml version="1.0" encoding="utf-8"?>
<metadata xmlns="http://www.objective.com/ecm/document/metadata/53D26341A57B383EE0540010E0463CCA" version="1.0.0">
  <systemFields>
    <field name="Objective-Id">
      <value order="0">A29345460</value>
    </field>
    <field name="Objective-Title">
      <value order="0">2020 - ScotMER - Publication - Sabellaria reef - Electronic Appendix 1 Video Reefiness Assessment - 31 July 2020</value>
    </field>
    <field name="Objective-Description">
      <value order="0"/>
    </field>
    <field name="Objective-CreationStamp">
      <value order="0">2020-07-31T13:52:20Z</value>
    </field>
    <field name="Objective-IsApproved">
      <value order="0">false</value>
    </field>
    <field name="Objective-IsPublished">
      <value order="0">true</value>
    </field>
    <field name="Objective-DatePublished">
      <value order="0">2020-08-27T13:01:17Z</value>
    </field>
    <field name="Objective-ModificationStamp">
      <value order="0">2020-08-27T13:01:16Z</value>
    </field>
    <field name="Objective-Owner">
      <value order="0">Braithwaite J Janelle (U441979)</value>
    </field>
    <field name="Objective-Path">
      <value order="0">Objective Global Folder:SG File Plan:Agriculture, environment and natural resources:Marine environment:General:Advice and policy: Marine environment - general:Marine Planning and Policy: Scottish Marine Energy and Research (ScotMER): Policy Documents: 2020-2025</value>
    </field>
    <field name="Objective-Parent">
      <value order="0">Marine Planning and Policy: Scottish Marine Energy and Research (ScotMER): Policy Documents: 2020-2025</value>
    </field>
    <field name="Objective-State">
      <value order="0">Published</value>
    </field>
    <field name="Objective-VersionId">
      <value order="0">vA43140491</value>
    </field>
    <field name="Objective-Version">
      <value order="0">1.0</value>
    </field>
    <field name="Objective-VersionNumber">
      <value order="0">2</value>
    </field>
    <field name="Objective-VersionComment">
      <value order="0"/>
    </field>
    <field name="Objective-FileNumber">
      <value order="0">POL/34630</value>
    </field>
    <field name="Objective-Classification">
      <value order="0">OFFICIAL</value>
    </field>
    <field name="Objective-Caveats">
      <value order="0">Caveat for access to SG Fileplan</value>
    </field>
  </systemFields>
  <catalogues>
    <catalogue name="Document Type Catalogue" type="type" ori="id:cA35">
      <field name="Objective-Date of Original">
        <value order="0"/>
      </field>
      <field name="Objective-Date Received">
        <value order="0"/>
      </field>
      <field name="Objective-SG Web Publication - Category">
        <value order="0"/>
      </field>
      <field name="Objective-SG Web Publication - Category 2 Classification">
        <value order="0"/>
      </field>
      <field name="Objective-Connect Creator">
        <value order="0"/>
      </field>
    </catalogue>
  </catalogues>
</metadata>
</file>

<file path=customXML/itemProps2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53D26341A57B383EE0540010E0463C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All Tows</vt:lpstr>
      <vt:lpstr>Reefiness Criteria</vt:lpstr>
      <vt:lpstr>MF 34</vt:lpstr>
      <vt:lpstr>MF 36(1)</vt:lpstr>
      <vt:lpstr>MF 36 (2)</vt:lpstr>
      <vt:lpstr>MF 37</vt:lpstr>
      <vt:lpstr>RH 43(1)</vt:lpstr>
      <vt:lpstr>RH 45</vt:lpstr>
      <vt:lpstr>RH 46</vt:lpstr>
      <vt:lpstr>RH 48</vt:lpstr>
      <vt:lpstr>NC T04</vt:lpstr>
      <vt:lpstr>NC T05</vt:lpstr>
      <vt:lpstr>STTR01</vt:lpstr>
      <vt:lpstr>STTR04</vt:lpstr>
      <vt:lpstr>STTR06</vt:lpstr>
      <vt:lpstr>STTR10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2020-07-09T13:46:29Z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A29345460</vt:lpwstr>
  </property>
  <property fmtid="{D5CDD505-2E9C-101B-9397-08002B2CF9AE}" pid="4" name="Objective-Title">
    <vt:lpwstr>2020 - ScotMER - Publication - Sabellaria reef - Electronic Appendix 1 Video Reefiness Assessment - 31 July 2020</vt:lpwstr>
  </property>
  <property fmtid="{D5CDD505-2E9C-101B-9397-08002B2CF9AE}" pid="5" name="Objective-Description">
    <vt:lpwstr/>
  </property>
  <property fmtid="{D5CDD505-2E9C-101B-9397-08002B2CF9AE}" pid="6" name="Objective-CreationStamp">
    <vt:filetime>2020-07-31T13:52:20Z</vt:filetime>
  </property>
  <property fmtid="{D5CDD505-2E9C-101B-9397-08002B2CF9AE}" pid="7" name="Objective-IsApproved">
    <vt:bool>false</vt:bool>
  </property>
  <property fmtid="{D5CDD505-2E9C-101B-9397-08002B2CF9AE}" pid="8" name="Objective-IsPublished">
    <vt:bool>true</vt:bool>
  </property>
  <property fmtid="{D5CDD505-2E9C-101B-9397-08002B2CF9AE}" pid="9" name="Objective-DatePublished">
    <vt:filetime>2020-08-27T13:01:17Z</vt:filetime>
  </property>
  <property fmtid="{D5CDD505-2E9C-101B-9397-08002B2CF9AE}" pid="10" name="Objective-ModificationStamp">
    <vt:filetime>2020-08-27T13:01:16Z</vt:filetime>
  </property>
  <property fmtid="{D5CDD505-2E9C-101B-9397-08002B2CF9AE}" pid="11" name="Objective-Owner">
    <vt:lpwstr>Braithwaite J Janelle (U441979)</vt:lpwstr>
  </property>
  <property fmtid="{D5CDD505-2E9C-101B-9397-08002B2CF9AE}" pid="12" name="Objective-Path">
    <vt:lpwstr>Objective Global Folder:SG File Plan:Agriculture, environment and natural resources:Marine environment:General:Advice and policy: Marine environment - general:Marine Planning and Policy: Scottish Marine Energy and Research (ScotMER): Policy Documents: 2020-2025</vt:lpwstr>
  </property>
  <property fmtid="{D5CDD505-2E9C-101B-9397-08002B2CF9AE}" pid="13" name="Objective-Parent">
    <vt:lpwstr>Marine Planning and Policy: Scottish Marine Energy and Research (ScotMER): Policy Documents: 2020-2025</vt:lpwstr>
  </property>
  <property fmtid="{D5CDD505-2E9C-101B-9397-08002B2CF9AE}" pid="14" name="Objective-State">
    <vt:lpwstr>Published</vt:lpwstr>
  </property>
  <property fmtid="{D5CDD505-2E9C-101B-9397-08002B2CF9AE}" pid="15" name="Objective-VersionId">
    <vt:lpwstr>vA43140491</vt:lpwstr>
  </property>
  <property fmtid="{D5CDD505-2E9C-101B-9397-08002B2CF9AE}" pid="16" name="Objective-Version">
    <vt:lpwstr>1.0</vt:lpwstr>
  </property>
  <property fmtid="{D5CDD505-2E9C-101B-9397-08002B2CF9AE}" pid="17" name="Objective-VersionNumber">
    <vt:r8>2</vt:r8>
  </property>
  <property fmtid="{D5CDD505-2E9C-101B-9397-08002B2CF9AE}" pid="18" name="Objective-VersionComment">
    <vt:lpwstr/>
  </property>
  <property fmtid="{D5CDD505-2E9C-101B-9397-08002B2CF9AE}" pid="19" name="Objective-FileNumber">
    <vt:lpwstr>POL/34630</vt:lpwstr>
  </property>
  <property fmtid="{D5CDD505-2E9C-101B-9397-08002B2CF9AE}" pid="20" name="Objective-Classification">
    <vt:lpwstr>OFFICIAL</vt:lpwstr>
  </property>
  <property fmtid="{D5CDD505-2E9C-101B-9397-08002B2CF9AE}" pid="21" name="Objective-Caveats">
    <vt:lpwstr>Caveat for access to SG Fileplan</vt:lpwstr>
  </property>
  <property fmtid="{D5CDD505-2E9C-101B-9397-08002B2CF9AE}" pid="22" name="Objective-Date of Original">
    <vt:lpwstr/>
  </property>
  <property fmtid="{D5CDD505-2E9C-101B-9397-08002B2CF9AE}" pid="23" name="Objective-Date Received">
    <vt:lpwstr/>
  </property>
  <property fmtid="{D5CDD505-2E9C-101B-9397-08002B2CF9AE}" pid="24" name="Objective-SG Web Publication - Category">
    <vt:lpwstr/>
  </property>
  <property fmtid="{D5CDD505-2E9C-101B-9397-08002B2CF9AE}" pid="25" name="Objective-SG Web Publication - Category 2 Classification">
    <vt:lpwstr/>
  </property>
  <property fmtid="{D5CDD505-2E9C-101B-9397-08002B2CF9AE}" pid="26" name="Objective-Connect Creator">
    <vt:lpwstr/>
  </property>
</Properties>
</file>